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omments2.xml" ContentType="application/vnd.openxmlformats-officedocument.spreadsheetml.comment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16"/>
  <workbookPr/>
  <mc:AlternateContent xmlns:mc="http://schemas.openxmlformats.org/markup-compatibility/2006">
    <mc:Choice Requires="x15">
      <x15ac:absPath xmlns:x15ac="http://schemas.microsoft.com/office/spreadsheetml/2010/11/ac" url="C:\Users\wynned6\Downloads\"/>
    </mc:Choice>
  </mc:AlternateContent>
  <xr:revisionPtr revIDLastSave="0" documentId="11_68AB6488E0A76EC81A227C074F0267996181A99A" xr6:coauthVersionLast="45" xr6:coauthVersionMax="45" xr10:uidLastSave="{00000000-0000-0000-0000-000000000000}"/>
  <bookViews>
    <workbookView xWindow="0" yWindow="0" windowWidth="25200" windowHeight="11850" activeTab="1" xr2:uid="{00000000-000D-0000-FFFF-FFFF00000000}"/>
  </bookViews>
  <sheets>
    <sheet name="Ionchur Sonraí" sheetId="2" r:id="rId1"/>
    <sheet name="Staitisticí agus Cairteacha" sheetId="3" r:id="rId2"/>
    <sheet name="AN INNEALL!" sheetId="1" r:id="rId3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8" i="1" l="1"/>
  <c r="I48" i="1"/>
  <c r="H48" i="1"/>
  <c r="G48" i="1"/>
  <c r="F48" i="1"/>
  <c r="E48" i="1"/>
  <c r="D48" i="1"/>
  <c r="C48" i="1"/>
  <c r="J46" i="1"/>
  <c r="K46" i="1" s="1"/>
  <c r="I46" i="1"/>
  <c r="H46" i="1"/>
  <c r="G46" i="1"/>
  <c r="F46" i="1"/>
  <c r="E46" i="1"/>
  <c r="D46" i="1"/>
  <c r="C46" i="1"/>
  <c r="J44" i="1"/>
  <c r="K44" i="1" s="1"/>
  <c r="I44" i="1"/>
  <c r="H44" i="1"/>
  <c r="G44" i="1"/>
  <c r="F44" i="1"/>
  <c r="E44" i="1"/>
  <c r="D44" i="1"/>
  <c r="C44" i="1"/>
  <c r="K42" i="1"/>
  <c r="I42" i="1"/>
  <c r="H42" i="1"/>
  <c r="G42" i="1"/>
  <c r="F42" i="1"/>
  <c r="E42" i="1"/>
  <c r="D42" i="1"/>
  <c r="C42" i="1"/>
  <c r="K40" i="1"/>
  <c r="I40" i="1"/>
  <c r="H40" i="1"/>
  <c r="G40" i="1"/>
  <c r="F40" i="1"/>
  <c r="E40" i="1"/>
  <c r="D40" i="1"/>
  <c r="C40" i="1"/>
  <c r="I38" i="1"/>
  <c r="H38" i="1"/>
  <c r="G38" i="1"/>
  <c r="F38" i="1"/>
  <c r="E38" i="1"/>
  <c r="D38" i="1"/>
  <c r="C38" i="1"/>
  <c r="B36" i="1"/>
  <c r="J35" i="1"/>
  <c r="J33" i="1"/>
  <c r="I31" i="1"/>
  <c r="I32" i="1" s="1"/>
  <c r="D139" i="2" s="1"/>
  <c r="H31" i="1"/>
  <c r="H32" i="1" s="1"/>
  <c r="D119" i="2" s="1"/>
  <c r="G31" i="1"/>
  <c r="G32" i="1" s="1"/>
  <c r="D99" i="2" s="1"/>
  <c r="F31" i="1"/>
  <c r="F32" i="1" s="1"/>
  <c r="D79" i="2" s="1"/>
  <c r="E31" i="1"/>
  <c r="E32" i="1" s="1"/>
  <c r="D31" i="1"/>
  <c r="D32" i="1" s="1"/>
  <c r="D39" i="2" s="1"/>
  <c r="C31" i="1"/>
  <c r="K29" i="1"/>
  <c r="I29" i="1"/>
  <c r="I30" i="1" s="1"/>
  <c r="D138" i="2" s="1"/>
  <c r="H29" i="1"/>
  <c r="H30" i="1" s="1"/>
  <c r="D118" i="2" s="1"/>
  <c r="G29" i="1"/>
  <c r="G30" i="1" s="1"/>
  <c r="D98" i="2" s="1"/>
  <c r="F29" i="1"/>
  <c r="F30" i="1" s="1"/>
  <c r="D78" i="2" s="1"/>
  <c r="E29" i="1"/>
  <c r="E30" i="1" s="1"/>
  <c r="D58" i="2" s="1"/>
  <c r="D29" i="1"/>
  <c r="D30" i="1" s="1"/>
  <c r="C29" i="1"/>
  <c r="C30" i="1" s="1"/>
  <c r="I27" i="1"/>
  <c r="I28" i="1" s="1"/>
  <c r="D137" i="2" s="1"/>
  <c r="H27" i="1"/>
  <c r="H28" i="1" s="1"/>
  <c r="D117" i="2" s="1"/>
  <c r="G27" i="1"/>
  <c r="G28" i="1" s="1"/>
  <c r="D97" i="2" s="1"/>
  <c r="F27" i="1"/>
  <c r="F28" i="1" s="1"/>
  <c r="E27" i="1"/>
  <c r="E28" i="1" s="1"/>
  <c r="D57" i="2" s="1"/>
  <c r="D27" i="1"/>
  <c r="D28" i="1" s="1"/>
  <c r="D37" i="2" s="1"/>
  <c r="C27" i="1"/>
  <c r="C28" i="1" s="1"/>
  <c r="J28" i="1" s="1"/>
  <c r="K25" i="1"/>
  <c r="I25" i="1"/>
  <c r="I26" i="1" s="1"/>
  <c r="D136" i="2" s="1"/>
  <c r="H25" i="1"/>
  <c r="H26" i="1" s="1"/>
  <c r="D116" i="2" s="1"/>
  <c r="G25" i="1"/>
  <c r="G26" i="1" s="1"/>
  <c r="D96" i="2" s="1"/>
  <c r="F25" i="1"/>
  <c r="F26" i="1" s="1"/>
  <c r="E25" i="1"/>
  <c r="E26" i="1" s="1"/>
  <c r="D56" i="2" s="1"/>
  <c r="D25" i="1"/>
  <c r="D26" i="1" s="1"/>
  <c r="D36" i="2" s="1"/>
  <c r="C25" i="1"/>
  <c r="C26" i="1" s="1"/>
  <c r="I23" i="1"/>
  <c r="I24" i="1" s="1"/>
  <c r="D135" i="2" s="1"/>
  <c r="H23" i="1"/>
  <c r="H24" i="1" s="1"/>
  <c r="D115" i="2" s="1"/>
  <c r="G23" i="1"/>
  <c r="G24" i="1" s="1"/>
  <c r="F23" i="1"/>
  <c r="F24" i="1" s="1"/>
  <c r="D75" i="2" s="1"/>
  <c r="E23" i="1"/>
  <c r="E24" i="1" s="1"/>
  <c r="D23" i="1"/>
  <c r="D24" i="1" s="1"/>
  <c r="D35" i="2" s="1"/>
  <c r="C23" i="1"/>
  <c r="C24" i="1" s="1"/>
  <c r="K21" i="1"/>
  <c r="I21" i="1"/>
  <c r="I22" i="1" s="1"/>
  <c r="D134" i="2" s="1"/>
  <c r="H21" i="1"/>
  <c r="H22" i="1" s="1"/>
  <c r="D114" i="2" s="1"/>
  <c r="G21" i="1"/>
  <c r="G22" i="1" s="1"/>
  <c r="D94" i="2" s="1"/>
  <c r="F21" i="1"/>
  <c r="F22" i="1" s="1"/>
  <c r="D74" i="2" s="1"/>
  <c r="E21" i="1"/>
  <c r="E22" i="1" s="1"/>
  <c r="D54" i="2" s="1"/>
  <c r="D21" i="1"/>
  <c r="D22" i="1" s="1"/>
  <c r="C21" i="1"/>
  <c r="C22" i="1" s="1"/>
  <c r="D14" i="2" s="1"/>
  <c r="K19" i="1"/>
  <c r="I19" i="1"/>
  <c r="I20" i="1" s="1"/>
  <c r="H19" i="1"/>
  <c r="H20" i="1" s="1"/>
  <c r="G19" i="1"/>
  <c r="G20" i="1" s="1"/>
  <c r="F19" i="1"/>
  <c r="F20" i="1" s="1"/>
  <c r="E19" i="1"/>
  <c r="E20" i="1" s="1"/>
  <c r="D19" i="1"/>
  <c r="D20" i="1" s="1"/>
  <c r="C19" i="1"/>
  <c r="C20" i="1" s="1"/>
  <c r="J18" i="1"/>
  <c r="J17" i="1"/>
  <c r="I14" i="1"/>
  <c r="H14" i="1"/>
  <c r="G14" i="1"/>
  <c r="F14" i="1"/>
  <c r="E14" i="1"/>
  <c r="D14" i="1"/>
  <c r="C14" i="1"/>
  <c r="K11" i="1"/>
  <c r="I11" i="1"/>
  <c r="H11" i="1"/>
  <c r="G11" i="1"/>
  <c r="F11" i="1"/>
  <c r="E11" i="1"/>
  <c r="D11" i="1"/>
  <c r="C11" i="1"/>
  <c r="B10" i="1"/>
  <c r="B9" i="1"/>
  <c r="B8" i="1"/>
  <c r="E5" i="1"/>
  <c r="D95" i="2"/>
  <c r="D93" i="2"/>
  <c r="D77" i="2"/>
  <c r="D76" i="2"/>
  <c r="D59" i="2"/>
  <c r="D55" i="2"/>
  <c r="D38" i="2"/>
  <c r="D34" i="2"/>
  <c r="D15" i="2"/>
  <c r="D13" i="2"/>
  <c r="C12" i="1" l="1"/>
  <c r="C13" i="1" s="1"/>
  <c r="E12" i="1"/>
  <c r="E13" i="1" s="1"/>
  <c r="F12" i="1"/>
  <c r="F13" i="1" s="1"/>
  <c r="G12" i="1"/>
  <c r="G13" i="1" s="1"/>
  <c r="I12" i="1"/>
  <c r="I13" i="1" s="1"/>
  <c r="J14" i="1"/>
  <c r="K14" i="1" s="1"/>
  <c r="C15" i="1"/>
  <c r="C16" i="1" s="1"/>
  <c r="D15" i="1"/>
  <c r="D16" i="1" s="1"/>
  <c r="F15" i="1"/>
  <c r="F16" i="1" s="1"/>
  <c r="G15" i="1"/>
  <c r="G16" i="1" s="1"/>
  <c r="H15" i="1"/>
  <c r="H16" i="1" s="1"/>
  <c r="J31" i="1"/>
  <c r="K31" i="1" s="1"/>
  <c r="C32" i="1"/>
  <c r="C39" i="1"/>
  <c r="D39" i="1"/>
  <c r="E39" i="1"/>
  <c r="F39" i="1"/>
  <c r="D81" i="2" s="1"/>
  <c r="G39" i="1"/>
  <c r="H39" i="1"/>
  <c r="I39" i="1"/>
  <c r="C41" i="1"/>
  <c r="D41" i="1"/>
  <c r="D42" i="2" s="1"/>
  <c r="E41" i="1"/>
  <c r="D62" i="2" s="1"/>
  <c r="F41" i="1"/>
  <c r="D82" i="2" s="1"/>
  <c r="G41" i="1"/>
  <c r="D102" i="2" s="1"/>
  <c r="H41" i="1"/>
  <c r="D122" i="2" s="1"/>
  <c r="I41" i="1"/>
  <c r="D142" i="2" s="1"/>
  <c r="C43" i="1"/>
  <c r="D43" i="1"/>
  <c r="D43" i="2" s="1"/>
  <c r="E43" i="1"/>
  <c r="D63" i="2" s="1"/>
  <c r="F43" i="1"/>
  <c r="D83" i="2" s="1"/>
  <c r="G43" i="1"/>
  <c r="D103" i="2" s="1"/>
  <c r="H43" i="1"/>
  <c r="D123" i="2" s="1"/>
  <c r="I43" i="1"/>
  <c r="D143" i="2" s="1"/>
  <c r="C45" i="1"/>
  <c r="D45" i="1"/>
  <c r="D44" i="2" s="1"/>
  <c r="E45" i="1"/>
  <c r="D64" i="2" s="1"/>
  <c r="F45" i="1"/>
  <c r="D84" i="2" s="1"/>
  <c r="G45" i="1"/>
  <c r="D104" i="2" s="1"/>
  <c r="H45" i="1"/>
  <c r="D124" i="2" s="1"/>
  <c r="I45" i="1"/>
  <c r="D144" i="2" s="1"/>
  <c r="C47" i="1"/>
  <c r="D47" i="1"/>
  <c r="D45" i="2" s="1"/>
  <c r="E47" i="1"/>
  <c r="D65" i="2" s="1"/>
  <c r="F47" i="1"/>
  <c r="D85" i="2" s="1"/>
  <c r="G47" i="1"/>
  <c r="D105" i="2" s="1"/>
  <c r="H47" i="1"/>
  <c r="D125" i="2" s="1"/>
  <c r="I47" i="1"/>
  <c r="D145" i="2" s="1"/>
  <c r="C49" i="1"/>
  <c r="D49" i="1"/>
  <c r="D46" i="2" s="1"/>
  <c r="E49" i="1"/>
  <c r="D66" i="2" s="1"/>
  <c r="F49" i="1"/>
  <c r="D86" i="2" s="1"/>
  <c r="G49" i="1"/>
  <c r="D106" i="2" s="1"/>
  <c r="H49" i="1"/>
  <c r="D126" i="2" s="1"/>
  <c r="I49" i="1"/>
  <c r="D146" i="2" s="1"/>
  <c r="F34" i="1"/>
  <c r="E57" i="1" s="1"/>
  <c r="D73" i="2"/>
  <c r="B55" i="1"/>
  <c r="D10" i="2"/>
  <c r="D90" i="2"/>
  <c r="F55" i="1"/>
  <c r="D31" i="2"/>
  <c r="C56" i="1"/>
  <c r="D111" i="2"/>
  <c r="G56" i="1"/>
  <c r="D25" i="2"/>
  <c r="J47" i="1"/>
  <c r="E55" i="1"/>
  <c r="D70" i="2"/>
  <c r="D11" i="2"/>
  <c r="B56" i="1"/>
  <c r="E34" i="1"/>
  <c r="D57" i="1" s="1"/>
  <c r="D53" i="2"/>
  <c r="I34" i="1"/>
  <c r="H57" i="1" s="1"/>
  <c r="D133" i="2"/>
  <c r="C50" i="1"/>
  <c r="B58" i="1" s="1"/>
  <c r="D21" i="2"/>
  <c r="J39" i="1"/>
  <c r="G50" i="1"/>
  <c r="F58" i="1" s="1"/>
  <c r="D101" i="2"/>
  <c r="J41" i="1"/>
  <c r="D23" i="2"/>
  <c r="J43" i="1"/>
  <c r="D24" i="2"/>
  <c r="J45" i="1"/>
  <c r="D91" i="2"/>
  <c r="F56" i="1"/>
  <c r="J22" i="1"/>
  <c r="J23" i="1"/>
  <c r="D50" i="1"/>
  <c r="C58" i="1" s="1"/>
  <c r="D41" i="2"/>
  <c r="D121" i="2"/>
  <c r="H50" i="1"/>
  <c r="G58" i="1" s="1"/>
  <c r="D17" i="2"/>
  <c r="D12" i="1"/>
  <c r="D13" i="1" s="1"/>
  <c r="H12" i="1"/>
  <c r="H13" i="1" s="1"/>
  <c r="C34" i="1"/>
  <c r="B57" i="1" s="1"/>
  <c r="G34" i="1"/>
  <c r="F57" i="1" s="1"/>
  <c r="D16" i="2"/>
  <c r="J26" i="1"/>
  <c r="J30" i="1"/>
  <c r="D18" i="2"/>
  <c r="E50" i="1"/>
  <c r="D58" i="1" s="1"/>
  <c r="D61" i="2"/>
  <c r="I50" i="1"/>
  <c r="H58" i="1" s="1"/>
  <c r="D141" i="2"/>
  <c r="D22" i="2"/>
  <c r="E15" i="1"/>
  <c r="E16" i="1" s="1"/>
  <c r="I15" i="1"/>
  <c r="I16" i="1" s="1"/>
  <c r="D33" i="2"/>
  <c r="D34" i="1"/>
  <c r="C57" i="1" s="1"/>
  <c r="D113" i="2"/>
  <c r="H34" i="1"/>
  <c r="G57" i="1" s="1"/>
  <c r="J20" i="1"/>
  <c r="J32" i="1"/>
  <c r="D19" i="2"/>
  <c r="F50" i="1"/>
  <c r="E58" i="1" s="1"/>
  <c r="K50" i="1"/>
  <c r="K52" i="1" s="1"/>
  <c r="J27" i="1"/>
  <c r="K27" i="1" s="1"/>
  <c r="J13" i="1" l="1"/>
  <c r="F59" i="1"/>
  <c r="J49" i="1"/>
  <c r="D26" i="2"/>
  <c r="E56" i="1"/>
  <c r="D71" i="2"/>
  <c r="H55" i="1"/>
  <c r="D130" i="2"/>
  <c r="D55" i="1"/>
  <c r="D50" i="2"/>
  <c r="I57" i="1"/>
  <c r="J24" i="1"/>
  <c r="K23" i="1"/>
  <c r="G55" i="1"/>
  <c r="G59" i="1" s="1"/>
  <c r="D110" i="2"/>
  <c r="I58" i="1"/>
  <c r="B59" i="1"/>
  <c r="H56" i="1"/>
  <c r="H59" i="1" s="1"/>
  <c r="D131" i="2"/>
  <c r="C55" i="1"/>
  <c r="D30" i="2"/>
  <c r="E59" i="1"/>
  <c r="D56" i="1"/>
  <c r="D59" i="1" s="1"/>
  <c r="D51" i="2"/>
  <c r="J16" i="1"/>
  <c r="C59" i="1" l="1"/>
  <c r="I55" i="1"/>
  <c r="I56" i="1"/>
  <c r="I59" i="1" s="1"/>
  <c r="H2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6" authorId="0" shapeId="0" xr:uid="{00000000-0006-0000-0000-000001000000}">
      <text>
        <r>
          <rPr>
            <sz val="10"/>
            <color rgb="FF000000"/>
            <rFont val="Arial"/>
          </rPr>
          <t>Daily average for men is 2,500cal and women is 2,000cal.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36" authorId="0" shapeId="0" xr:uid="{00000000-0006-0000-0200-000001000000}">
      <text>
        <r>
          <rPr>
            <sz val="10"/>
            <color rgb="FF000000"/>
            <rFont val="Arial"/>
          </rPr>
          <t>Daily average for men is 2,500cal and women is 2,000cal.</t>
        </r>
      </text>
    </comment>
  </commentList>
</comments>
</file>

<file path=xl/sharedStrings.xml><?xml version="1.0" encoding="utf-8"?>
<sst xmlns="http://schemas.openxmlformats.org/spreadsheetml/2006/main" count="305" uniqueCount="94">
  <si>
    <t>Líon isteach an dáta</t>
  </si>
  <si>
    <t>25 Feabhra</t>
  </si>
  <si>
    <t>Sula dtosaíonn tú</t>
  </si>
  <si>
    <t>Líon daoine sa teach</t>
  </si>
  <si>
    <t>Léamh ar an méadar leictreachais ar an 25/2</t>
  </si>
  <si>
    <t>Léamh ar an méadar gáis ar an 25/2</t>
  </si>
  <si>
    <t>An méid calraí a tógadh in aghaidh an lae ar an meán</t>
  </si>
  <si>
    <t>3 Márta</t>
  </si>
  <si>
    <t>Seachtain 1</t>
  </si>
  <si>
    <t>Cén léamh atá ar do mhéadar leictreachais an tseachtain seo?</t>
  </si>
  <si>
    <t>kgCO2e</t>
  </si>
  <si>
    <t>Cén léamh atá ar do mhéadar gáis an tseachtain seo?</t>
  </si>
  <si>
    <t>Cén méid peitril a d'úsáid tú (carr)? (lítir)</t>
  </si>
  <si>
    <t>Cén méid díosail a d'úsáid tú (carr)? (lítir)</t>
  </si>
  <si>
    <t>Cé chomh fada is a thaistil tú ar an mbus? (km)</t>
  </si>
  <si>
    <t>Cé chomh fada is a thaistil tú ar an traein? (km)</t>
  </si>
  <si>
    <t>Cé chomh fada is a thaistil tú ar an iarnród éadrom? (km)</t>
  </si>
  <si>
    <t>Cé chomh fada is a thaistil tú ar an eitleán(km)</t>
  </si>
  <si>
    <t>Cé chomh fada is a thaistil tú ar an mbád farantóireachta? (km)</t>
  </si>
  <si>
    <t>Cá mhéad lá an tseachtain seo ar ith tú réim bia a raibh a lán feola ann (&gt;100g)?</t>
  </si>
  <si>
    <t>Cá mhéad  lá an tseachtain seo ar ith tú réim bia a raibh méid measartha feola ann (50-100g)?</t>
  </si>
  <si>
    <t>Cá mhéad lá an tseachtain seo ar ith tú réim bia a raibh beagán feola ann (&lt;50g)?</t>
  </si>
  <si>
    <t>Cá mhéad lá an tseachtain seo ar ith tú réim bia nach raibh aon fheoil ach amháin iasc ann?</t>
  </si>
  <si>
    <t>Cá mhéad lá an tseachtain seo ar ith tú réim bia nach raibh aon fheoil nó iasc ann?</t>
  </si>
  <si>
    <t>Cá mhéad lá an tseachtain seo ar ith tú réim bia nach raibh aon fheoil nó táirgí ainmhithe ann?</t>
  </si>
  <si>
    <t>10 Márta</t>
  </si>
  <si>
    <t>Seachtain 2</t>
  </si>
  <si>
    <t>Cá mhéad lá an tseachtain seo ar ith tú réim bia nach raibh aon fheoil ann ach amháin iasc?</t>
  </si>
  <si>
    <t>Cá mhéad lá an tseachtain seo ar ith tú réim bia nach raibh aon fheoil ar bith ann?</t>
  </si>
  <si>
    <t>17 Márta</t>
  </si>
  <si>
    <t>Seachtain 3</t>
  </si>
  <si>
    <t>Cé chomh fada is a thaistil tu ar an mbád farantóireachta? (km)</t>
  </si>
  <si>
    <t>24 Márta</t>
  </si>
  <si>
    <t>Seachtain 4</t>
  </si>
  <si>
    <t>Cé chomh fada is a thaistil tú ar an iarnród eadtrom? (km)</t>
  </si>
  <si>
    <t>31 Márta</t>
  </si>
  <si>
    <t>Seachtain 5</t>
  </si>
  <si>
    <t>7 Aibreán</t>
  </si>
  <si>
    <t>Week 6</t>
  </si>
  <si>
    <t>13 Aibreán</t>
  </si>
  <si>
    <t>Seachtain 7</t>
  </si>
  <si>
    <t>Cá mhéad lá an tseachtain seo ar ith tú réim bia raibh beagán feola ann (&lt;50g)?</t>
  </si>
  <si>
    <t>Carghas Gan Carbóin</t>
  </si>
  <si>
    <t>Is é do lorg carbóin iomlán ná:</t>
  </si>
  <si>
    <t>HELLO! YOU ARE NOW UNDER THE BONNET OF THE CARBON NEUTRAL LENT SPREADSHEET.</t>
  </si>
  <si>
    <t>Anything you change here may mess up all the beautiful charts etc.</t>
  </si>
  <si>
    <t>Envirolent Data Collection</t>
  </si>
  <si>
    <t>Seachtain 6</t>
  </si>
  <si>
    <t>Total</t>
  </si>
  <si>
    <t>Carbon total (kg)</t>
  </si>
  <si>
    <t>Household</t>
  </si>
  <si>
    <t>Electricity</t>
  </si>
  <si>
    <t>No. of people in the house</t>
  </si>
  <si>
    <t>Reading on electricity meter on 26/2</t>
  </si>
  <si>
    <t>Reading on gas meter on 26/2</t>
  </si>
  <si>
    <t>Reading on electricity meter at the end of each Seachtain</t>
  </si>
  <si>
    <t>Diesel</t>
  </si>
  <si>
    <t>Emissions from electricity</t>
  </si>
  <si>
    <t>Gas (KwH)</t>
  </si>
  <si>
    <t>Petrol</t>
  </si>
  <si>
    <t>Emissions from heating</t>
  </si>
  <si>
    <t>Kerosene (heating oil)</t>
  </si>
  <si>
    <t>Transport</t>
  </si>
  <si>
    <t>Gas kwh</t>
  </si>
  <si>
    <t>Own car (Petrol) litres used</t>
  </si>
  <si>
    <t>Own car (Diesel) litres used</t>
  </si>
  <si>
    <t>Gas m3</t>
  </si>
  <si>
    <t>Bus (approx kms travelled)</t>
  </si>
  <si>
    <t>Train (approx kms travelled)</t>
  </si>
  <si>
    <t>Air travel</t>
  </si>
  <si>
    <t>Light rail (approx kms travelled)</t>
  </si>
  <si>
    <t>Bus</t>
  </si>
  <si>
    <t>Plane (approx kms travelled)</t>
  </si>
  <si>
    <t>Train</t>
  </si>
  <si>
    <t>Ferry</t>
  </si>
  <si>
    <t>Light rail</t>
  </si>
  <si>
    <t>Food</t>
  </si>
  <si>
    <t>Average daily calorie intake approx.</t>
  </si>
  <si>
    <t>For each Seachtain, mark in the number of days that you consumed each of the below diets</t>
  </si>
  <si>
    <t>High meat consumption (&gt;100g)</t>
  </si>
  <si>
    <t>Medium meat consumption (50-100g)</t>
  </si>
  <si>
    <t>KGCO2/day</t>
  </si>
  <si>
    <t>Low meat consumption (&lt;50g)</t>
  </si>
  <si>
    <t>FIsh (no meat)</t>
  </si>
  <si>
    <t>Medium meat consumption (50-100)</t>
  </si>
  <si>
    <t>Vegetarian</t>
  </si>
  <si>
    <t>Low meat consumption</t>
  </si>
  <si>
    <t>Vegan</t>
  </si>
  <si>
    <t>Food total</t>
  </si>
  <si>
    <t>Calories</t>
  </si>
  <si>
    <t>Leictreachas</t>
  </si>
  <si>
    <t>Teas</t>
  </si>
  <si>
    <t>Iompar</t>
  </si>
  <si>
    <t>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</si>
</sst>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  <family val="2"/>
    </font>
    <font>
      <sz val="10"/>
      <color rgb="FF000000"/>
      <name val="Inconsolata"/>
    </font>
    <font>
      <sz val="24"/>
      <color rgb="FF000000"/>
      <name val="Arial"/>
      <family val="2"/>
    </font>
    <font>
      <sz val="22"/>
      <color rgb="FF000000"/>
      <name val="Arial"/>
      <family val="2"/>
    </font>
    <font>
      <sz val="48"/>
      <color rgb="FF000000"/>
      <name val="Arial"/>
      <family val="2"/>
    </font>
    <font>
      <sz val="16"/>
      <color rgb="FF000000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</font>
    <font>
      <sz val="10"/>
      <name val="Arial"/>
    </font>
    <font>
      <b/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2" borderId="2" xfId="0" applyFont="1" applyFill="1" applyBorder="1"/>
    <xf numFmtId="0" fontId="1" fillId="0" borderId="0" xfId="0" applyFont="1"/>
    <xf numFmtId="0" fontId="2" fillId="2" borderId="1" xfId="0" applyFont="1" applyFill="1" applyBorder="1"/>
    <xf numFmtId="0" fontId="3" fillId="0" borderId="0" xfId="0" applyFont="1"/>
    <xf numFmtId="0" fontId="4" fillId="3" borderId="0" xfId="0" applyFont="1" applyFill="1"/>
    <xf numFmtId="0" fontId="3" fillId="3" borderId="0" xfId="0" applyFont="1" applyFill="1"/>
    <xf numFmtId="0" fontId="1" fillId="2" borderId="0" xfId="0" applyFont="1" applyFill="1"/>
    <xf numFmtId="0" fontId="7" fillId="0" borderId="0" xfId="0" applyFont="1"/>
    <xf numFmtId="2" fontId="0" fillId="0" borderId="0" xfId="0" applyNumberFormat="1"/>
    <xf numFmtId="0" fontId="5" fillId="0" borderId="0" xfId="0" applyFont="1"/>
    <xf numFmtId="0" fontId="0" fillId="0" borderId="0" xfId="0"/>
    <xf numFmtId="2" fontId="5" fillId="0" borderId="0" xfId="0" applyNumberFormat="1" applyFont="1"/>
    <xf numFmtId="0" fontId="8" fillId="0" borderId="0" xfId="0" applyFont="1"/>
    <xf numFmtId="0" fontId="9" fillId="0" borderId="0" xfId="0" applyFont="1" applyAlignment="1"/>
    <xf numFmtId="0" fontId="0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2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'AN INNEALL!'!$B$54</c:f>
              <c:strCache>
                <c:ptCount val="1"/>
                <c:pt idx="0">
                  <c:v>Seachtain 1</c:v>
                </c:pt>
              </c:strCache>
            </c:strRef>
          </c:tx>
          <c:explosion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973-40EC-B176-84FB14EDBDD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973-40EC-B176-84FB14EDBDD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973-40EC-B176-84FB14EDBD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973-40EC-B176-84FB14EDBD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 INNEALL!'!$A$55:$A$58</c:f>
              <c:strCache>
                <c:ptCount val="4"/>
                <c:pt idx="0">
                  <c:v>Leictreachas</c:v>
                </c:pt>
                <c:pt idx="1">
                  <c:v>Teas</c:v>
                </c:pt>
                <c:pt idx="2">
                  <c:v>Iompar</c:v>
                </c:pt>
                <c:pt idx="3">
                  <c:v>Bia</c:v>
                </c:pt>
              </c:strCache>
            </c:strRef>
          </c:cat>
          <c:val>
            <c:numRef>
              <c:f>'AN INNEALL!'!$B$55:$B$58</c:f>
              <c:numCache>
                <c:formatCode>General</c:formatCode>
                <c:ptCount val="4"/>
                <c:pt idx="0">
                  <c:v>18.75</c:v>
                </c:pt>
                <c:pt idx="1">
                  <c:v>5.7250000000000005</c:v>
                </c:pt>
                <c:pt idx="2">
                  <c:v>83.605000000000004</c:v>
                </c:pt>
                <c:pt idx="3">
                  <c:v>34.484999999999999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973-40EC-B176-84FB14EDBD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E"/>
              <a:t>Week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652-4441-8409-B37824EF0EC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652-4441-8409-B37824EF0EC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652-4441-8409-B37824EF0EC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652-4441-8409-B37824EF0EC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('AN INNEALL!'!$A$55,'AN INNEALL!'!$A$56,'AN INNEALL!'!$A$57,'AN INNEALL!'!$A$58)</c:f>
              <c:strCache>
                <c:ptCount val="4"/>
                <c:pt idx="0">
                  <c:v>Leictreachas</c:v>
                </c:pt>
                <c:pt idx="1">
                  <c:v>Teas</c:v>
                </c:pt>
                <c:pt idx="2">
                  <c:v>Iompar</c:v>
                </c:pt>
                <c:pt idx="3">
                  <c:v>Bia</c:v>
                </c:pt>
              </c:strCache>
            </c:strRef>
          </c:cat>
          <c:val>
            <c:numRef>
              <c:f>('AN INNEALL!'!$C$55,'AN INNEALL!'!$C$56,'AN INNEALL!'!$C$57,'AN INNEALL!'!$C$58)</c:f>
              <c:numCache>
                <c:formatCode>General</c:formatCode>
                <c:ptCount val="4"/>
                <c:pt idx="0">
                  <c:v>0</c:v>
                </c:pt>
                <c:pt idx="1">
                  <c:v>5.7250000000000005</c:v>
                </c:pt>
                <c:pt idx="2">
                  <c:v>11.775</c:v>
                </c:pt>
                <c:pt idx="3">
                  <c:v>75.495000000000005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652-4441-8409-B37824EF0E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'AN INNEALL!'!$D$54</c:f>
              <c:strCache>
                <c:ptCount val="1"/>
                <c:pt idx="0">
                  <c:v>Seachtain 3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2F6-404C-BDDE-8A502B87D27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2F6-404C-BDDE-8A502B87D27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2F6-404C-BDDE-8A502B87D27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2F6-404C-BDDE-8A502B87D27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('AN INNEALL!'!$A$55,'AN INNEALL!'!$A$56,'AN INNEALL!'!$A$57,'AN INNEALL!'!$A$58)</c:f>
              <c:strCache>
                <c:ptCount val="4"/>
                <c:pt idx="0">
                  <c:v>Leictreachas</c:v>
                </c:pt>
                <c:pt idx="1">
                  <c:v>Teas</c:v>
                </c:pt>
                <c:pt idx="2">
                  <c:v>Iompar</c:v>
                </c:pt>
                <c:pt idx="3">
                  <c:v>Bia</c:v>
                </c:pt>
              </c:strCache>
            </c:strRef>
          </c:cat>
          <c:val>
            <c:numRef>
              <c:f>('AN INNEALL!'!$D$55,'AN INNEALL!'!$D$56,'AN INNEALL!'!$D$57,'AN INNEALL!'!$D$58)</c:f>
              <c:numCache>
                <c:formatCode>General</c:formatCode>
                <c:ptCount val="4"/>
                <c:pt idx="0">
                  <c:v>9.375</c:v>
                </c:pt>
                <c:pt idx="1">
                  <c:v>5.7250000000000005</c:v>
                </c:pt>
                <c:pt idx="2">
                  <c:v>17.53</c:v>
                </c:pt>
                <c:pt idx="3">
                  <c:v>59.115000000000002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2F6-404C-BDDE-8A502B87D2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'AN INNEALL!'!$E$54</c:f>
              <c:strCache>
                <c:ptCount val="1"/>
                <c:pt idx="0">
                  <c:v>Seachtain 4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2F2-4315-8B29-736863365B1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2F2-4315-8B29-736863365B1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2F2-4315-8B29-736863365B1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2F2-4315-8B29-736863365B1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('AN INNEALL!'!$A$55,'AN INNEALL!'!$A$56,'AN INNEALL!'!$A$57,'AN INNEALL!'!$A$58)</c:f>
              <c:strCache>
                <c:ptCount val="4"/>
                <c:pt idx="0">
                  <c:v>Leictreachas</c:v>
                </c:pt>
                <c:pt idx="1">
                  <c:v>Teas</c:v>
                </c:pt>
                <c:pt idx="2">
                  <c:v>Iompar</c:v>
                </c:pt>
                <c:pt idx="3">
                  <c:v>Bia</c:v>
                </c:pt>
              </c:strCache>
            </c:strRef>
          </c:cat>
          <c:val>
            <c:numRef>
              <c:f>('AN INNEALL!'!$E$55,'AN INNEALL!'!$E$56,'AN INNEALL!'!$E$57,'AN INNEALL!'!$E$58)</c:f>
              <c:numCache>
                <c:formatCode>General</c:formatCode>
                <c:ptCount val="4"/>
                <c:pt idx="0">
                  <c:v>9.375</c:v>
                </c:pt>
                <c:pt idx="1">
                  <c:v>5.7250000000000005</c:v>
                </c:pt>
                <c:pt idx="2">
                  <c:v>12</c:v>
                </c:pt>
                <c:pt idx="3">
                  <c:v>49.034999999999997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2F2-4315-8B29-736863365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'AN INNEALL!'!$F$54</c:f>
              <c:strCache>
                <c:ptCount val="1"/>
                <c:pt idx="0">
                  <c:v>Seachtain 5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BB2-4D46-B3E3-0D1FCA9C4C9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BB2-4D46-B3E3-0D1FCA9C4C9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BB2-4D46-B3E3-0D1FCA9C4C9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BB2-4D46-B3E3-0D1FCA9C4C9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('AN INNEALL!'!$A$55,'AN INNEALL!'!$A$56,'AN INNEALL!'!$A$57,'AN INNEALL!'!$A$58)</c:f>
              <c:strCache>
                <c:ptCount val="4"/>
                <c:pt idx="0">
                  <c:v>Leictreachas</c:v>
                </c:pt>
                <c:pt idx="1">
                  <c:v>Teas</c:v>
                </c:pt>
                <c:pt idx="2">
                  <c:v>Iompar</c:v>
                </c:pt>
                <c:pt idx="3">
                  <c:v>Bia</c:v>
                </c:pt>
              </c:strCache>
            </c:strRef>
          </c:cat>
          <c:val>
            <c:numRef>
              <c:f>('AN INNEALL!'!$F$55,'AN INNEALL!'!$F$56,'AN INNEALL!'!$F$57,'AN INNEALL!'!$F$58)</c:f>
              <c:numCache>
                <c:formatCode>General</c:formatCode>
                <c:ptCount val="4"/>
                <c:pt idx="0">
                  <c:v>9.375</c:v>
                </c:pt>
                <c:pt idx="1">
                  <c:v>5.7250000000000005</c:v>
                </c:pt>
                <c:pt idx="2">
                  <c:v>30.099999999999998</c:v>
                </c:pt>
                <c:pt idx="3">
                  <c:v>41.055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BB2-4D46-B3E3-0D1FCA9C4C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2911832895888016"/>
          <c:y val="0.3244907407407408"/>
          <c:w val="0.40287467191601051"/>
          <c:h val="0.6714577865266842"/>
        </c:manualLayout>
      </c:layout>
      <c:pieChart>
        <c:varyColors val="1"/>
        <c:ser>
          <c:idx val="0"/>
          <c:order val="0"/>
          <c:tx>
            <c:strRef>
              <c:f>'AN INNEALL!'!$G$54</c:f>
              <c:strCache>
                <c:ptCount val="1"/>
                <c:pt idx="0">
                  <c:v>Seachtain 6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C9B-4DFC-AF5B-D6F26634D15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C9B-4DFC-AF5B-D6F26634D15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C9B-4DFC-AF5B-D6F26634D15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C9B-4DFC-AF5B-D6F26634D15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('AN INNEALL!'!$A$55,'AN INNEALL!'!$A$56,'AN INNEALL!'!$A$57,'AN INNEALL!'!$A$58)</c:f>
              <c:strCache>
                <c:ptCount val="4"/>
                <c:pt idx="0">
                  <c:v>Leictreachas</c:v>
                </c:pt>
                <c:pt idx="1">
                  <c:v>Teas</c:v>
                </c:pt>
                <c:pt idx="2">
                  <c:v>Iompar</c:v>
                </c:pt>
                <c:pt idx="3">
                  <c:v>Bia</c:v>
                </c:pt>
              </c:strCache>
            </c:strRef>
          </c:cat>
          <c:val>
            <c:numRef>
              <c:f>('AN INNEALL!'!$G$55,'AN INNEALL!'!$G$56,'AN INNEALL!'!$G$57,'AN INNEALL!'!$G$58)</c:f>
              <c:numCache>
                <c:formatCode>General</c:formatCode>
                <c:ptCount val="4"/>
                <c:pt idx="0">
                  <c:v>9.375</c:v>
                </c:pt>
                <c:pt idx="1">
                  <c:v>5.7250000000000005</c:v>
                </c:pt>
                <c:pt idx="2">
                  <c:v>26.83</c:v>
                </c:pt>
                <c:pt idx="3">
                  <c:v>40.005000000000003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C9B-4DFC-AF5B-D6F26634D1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30134055118110242"/>
          <c:y val="0.17171296296296298"/>
          <c:w val="0.40287467191601051"/>
          <c:h val="0.6714577865266842"/>
        </c:manualLayout>
      </c:layout>
      <c:pieChart>
        <c:varyColors val="1"/>
        <c:ser>
          <c:idx val="0"/>
          <c:order val="0"/>
          <c:tx>
            <c:strRef>
              <c:f>'AN INNEALL!'!$H$54</c:f>
              <c:strCache>
                <c:ptCount val="1"/>
                <c:pt idx="0">
                  <c:v>Seachtain 7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63-4AAD-9BEA-46E578419F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63-4AAD-9BEA-46E578419F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63-4AAD-9BEA-46E578419F7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63-4AAD-9BEA-46E578419F7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('AN INNEALL!'!$A$55,'AN INNEALL!'!$A$56,'AN INNEALL!'!$A$57,'AN INNEALL!'!$A$58)</c:f>
              <c:strCache>
                <c:ptCount val="4"/>
                <c:pt idx="0">
                  <c:v>Leictreachas</c:v>
                </c:pt>
                <c:pt idx="1">
                  <c:v>Teas</c:v>
                </c:pt>
                <c:pt idx="2">
                  <c:v>Iompar</c:v>
                </c:pt>
                <c:pt idx="3">
                  <c:v>Bia</c:v>
                </c:pt>
              </c:strCache>
            </c:strRef>
          </c:cat>
          <c:val>
            <c:numRef>
              <c:f>('AN INNEALL!'!$H$55,'AN INNEALL!'!$H$56,'AN INNEALL!'!$H$57,'AN INNEALL!'!$H$58)</c:f>
              <c:numCache>
                <c:formatCode>General</c:formatCode>
                <c:ptCount val="4"/>
                <c:pt idx="0">
                  <c:v>9.375</c:v>
                </c:pt>
                <c:pt idx="1">
                  <c:v>5.7250000000000005</c:v>
                </c:pt>
                <c:pt idx="2">
                  <c:v>23.55</c:v>
                </c:pt>
                <c:pt idx="3">
                  <c:v>30.345000000000002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763-4AAD-9BEA-46E578419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tx>
            <c:strRef>
              <c:f>'AN INNEALL!'!$I$54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A85-493D-A21E-3D462ED33C0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A85-493D-A21E-3D462ED33C0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A85-493D-A21E-3D462ED33C0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A85-493D-A21E-3D462ED33C0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('AN INNEALL!'!$A$55,'AN INNEALL!'!$A$56,'AN INNEALL!'!$A$57,'AN INNEALL!'!$A$58)</c:f>
              <c:strCache>
                <c:ptCount val="4"/>
                <c:pt idx="0">
                  <c:v>Leictreachas</c:v>
                </c:pt>
                <c:pt idx="1">
                  <c:v>Teas</c:v>
                </c:pt>
                <c:pt idx="2">
                  <c:v>Iompar</c:v>
                </c:pt>
                <c:pt idx="3">
                  <c:v>Bia</c:v>
                </c:pt>
              </c:strCache>
            </c:strRef>
          </c:cat>
          <c:val>
            <c:numRef>
              <c:f>('AN INNEALL!'!$I$55,'AN INNEALL!'!$I$56,'AN INNEALL!'!$I$57,'AN INNEALL!'!$I$58)</c:f>
              <c:numCache>
                <c:formatCode>General</c:formatCode>
                <c:ptCount val="4"/>
                <c:pt idx="0">
                  <c:v>65.625</c:v>
                </c:pt>
                <c:pt idx="1">
                  <c:v>40.075000000000003</c:v>
                </c:pt>
                <c:pt idx="2">
                  <c:v>205.39000000000004</c:v>
                </c:pt>
                <c:pt idx="3">
                  <c:v>329.53500000000003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A85-493D-A21E-3D462ED33C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 INNEALL!'!$A$55</c:f>
              <c:strCache>
                <c:ptCount val="1"/>
                <c:pt idx="0">
                  <c:v>Leictreachas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 INNEALL!'!$B$54:$H$54</c:f>
              <c:strCache>
                <c:ptCount val="7"/>
                <c:pt idx="0">
                  <c:v>Seachtain 1</c:v>
                </c:pt>
                <c:pt idx="1">
                  <c:v>Seachtain 2</c:v>
                </c:pt>
                <c:pt idx="2">
                  <c:v>Seachtain 3</c:v>
                </c:pt>
                <c:pt idx="3">
                  <c:v>Seachtain 4</c:v>
                </c:pt>
                <c:pt idx="4">
                  <c:v>Seachtain 5</c:v>
                </c:pt>
                <c:pt idx="5">
                  <c:v>Seachtain 6</c:v>
                </c:pt>
                <c:pt idx="6">
                  <c:v>Seachtain 7</c:v>
                </c:pt>
              </c:strCache>
            </c:strRef>
          </c:cat>
          <c:val>
            <c:numRef>
              <c:f>'AN INNEALL!'!$B$55:$H$55</c:f>
              <c:numCache>
                <c:formatCode>General</c:formatCode>
                <c:ptCount val="7"/>
                <c:pt idx="0">
                  <c:v>18.75</c:v>
                </c:pt>
                <c:pt idx="1">
                  <c:v>0</c:v>
                </c:pt>
                <c:pt idx="2">
                  <c:v>9.375</c:v>
                </c:pt>
                <c:pt idx="3">
                  <c:v>9.375</c:v>
                </c:pt>
                <c:pt idx="4">
                  <c:v>9.375</c:v>
                </c:pt>
                <c:pt idx="5">
                  <c:v>9.375</c:v>
                </c:pt>
                <c:pt idx="6">
                  <c:v>9.375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36-49B6-966A-74036B7D1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02049952"/>
        <c:axId val="1802062432"/>
      </c:barChart>
      <c:catAx>
        <c:axId val="180204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62432"/>
        <c:crosses val="autoZero"/>
        <c:auto val="1"/>
        <c:lblAlgn val="ctr"/>
        <c:lblOffset val="100"/>
        <c:noMultiLvlLbl val="0"/>
      </c:catAx>
      <c:valAx>
        <c:axId val="18020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49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 INNEALL!'!$A$56</c:f>
              <c:strCache>
                <c:ptCount val="1"/>
                <c:pt idx="0">
                  <c:v>Teas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('AN INNEALL!'!$B$54,'AN INNEALL!'!$C$54,'AN INNEALL!'!$D$54,'AN INNEALL!'!$E$54,'AN INNEALL!'!$F$54,'AN INNEALL!'!$G$54,'AN INNEALL!'!$H$54)</c:f>
              <c:strCache>
                <c:ptCount val="7"/>
                <c:pt idx="0">
                  <c:v>Seachtain 1</c:v>
                </c:pt>
                <c:pt idx="1">
                  <c:v>Seachtain 2</c:v>
                </c:pt>
                <c:pt idx="2">
                  <c:v>Seachtain 3</c:v>
                </c:pt>
                <c:pt idx="3">
                  <c:v>Seachtain 4</c:v>
                </c:pt>
                <c:pt idx="4">
                  <c:v>Seachtain 5</c:v>
                </c:pt>
                <c:pt idx="5">
                  <c:v>Seachtain 6</c:v>
                </c:pt>
                <c:pt idx="6">
                  <c:v>Seachtain 7</c:v>
                </c:pt>
              </c:strCache>
            </c:strRef>
          </c:cat>
          <c:val>
            <c:numRef>
              <c:f>('AN INNEALL!'!$B$56,'AN INNEALL!'!$C$56,'AN INNEALL!'!$D$56,'AN INNEALL!'!$E$56,'AN INNEALL!'!$F$56,'AN INNEALL!'!$G$56,'AN INNEALL!'!$H$56)</c:f>
              <c:numCache>
                <c:formatCode>General</c:formatCode>
                <c:ptCount val="7"/>
                <c:pt idx="0">
                  <c:v>5.7250000000000005</c:v>
                </c:pt>
                <c:pt idx="1">
                  <c:v>5.7250000000000005</c:v>
                </c:pt>
                <c:pt idx="2">
                  <c:v>5.7250000000000005</c:v>
                </c:pt>
                <c:pt idx="3">
                  <c:v>5.7250000000000005</c:v>
                </c:pt>
                <c:pt idx="4">
                  <c:v>5.7250000000000005</c:v>
                </c:pt>
                <c:pt idx="5">
                  <c:v>5.7250000000000005</c:v>
                </c:pt>
                <c:pt idx="6">
                  <c:v>5.7250000000000005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B4-42DB-BA77-0B823116B2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7042656"/>
        <c:axId val="1857051808"/>
      </c:barChart>
      <c:catAx>
        <c:axId val="185704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1808"/>
        <c:crosses val="autoZero"/>
        <c:auto val="1"/>
        <c:lblAlgn val="ctr"/>
        <c:lblOffset val="100"/>
        <c:noMultiLvlLbl val="0"/>
      </c:catAx>
      <c:valAx>
        <c:axId val="185705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26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 INNEALL!'!$A$57</c:f>
              <c:strCache>
                <c:ptCount val="1"/>
                <c:pt idx="0">
                  <c:v>Iompar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('AN INNEALL!'!$B$54,'AN INNEALL!'!$C$54,'AN INNEALL!'!$D$54,'AN INNEALL!'!$E$54,'AN INNEALL!'!$F$54,'AN INNEALL!'!$G$54,'AN INNEALL!'!$H$54)</c:f>
              <c:strCache>
                <c:ptCount val="7"/>
                <c:pt idx="0">
                  <c:v>Seachtain 1</c:v>
                </c:pt>
                <c:pt idx="1">
                  <c:v>Seachtain 2</c:v>
                </c:pt>
                <c:pt idx="2">
                  <c:v>Seachtain 3</c:v>
                </c:pt>
                <c:pt idx="3">
                  <c:v>Seachtain 4</c:v>
                </c:pt>
                <c:pt idx="4">
                  <c:v>Seachtain 5</c:v>
                </c:pt>
                <c:pt idx="5">
                  <c:v>Seachtain 6</c:v>
                </c:pt>
                <c:pt idx="6">
                  <c:v>Seachtain 7</c:v>
                </c:pt>
              </c:strCache>
            </c:strRef>
          </c:cat>
          <c:val>
            <c:numRef>
              <c:f>('AN INNEALL!'!$B$57,'AN INNEALL!'!$C$57,'AN INNEALL!'!$D$57,'AN INNEALL!'!$E$57,'AN INNEALL!'!$F$57,'AN INNEALL!'!$G$57,'AN INNEALL!'!$H$57)</c:f>
              <c:numCache>
                <c:formatCode>General</c:formatCode>
                <c:ptCount val="7"/>
                <c:pt idx="0">
                  <c:v>83.605000000000004</c:v>
                </c:pt>
                <c:pt idx="1">
                  <c:v>11.775</c:v>
                </c:pt>
                <c:pt idx="2">
                  <c:v>17.53</c:v>
                </c:pt>
                <c:pt idx="3">
                  <c:v>12</c:v>
                </c:pt>
                <c:pt idx="4">
                  <c:v>30.099999999999998</c:v>
                </c:pt>
                <c:pt idx="5">
                  <c:v>26.83</c:v>
                </c:pt>
                <c:pt idx="6">
                  <c:v>23.55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88-4E0A-BFDA-13D292734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57045984"/>
        <c:axId val="1857055968"/>
      </c:barChart>
      <c:catAx>
        <c:axId val="1857045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5968"/>
        <c:crosses val="autoZero"/>
        <c:auto val="1"/>
        <c:lblAlgn val="ctr"/>
        <c:lblOffset val="100"/>
        <c:noMultiLvlLbl val="0"/>
      </c:catAx>
      <c:valAx>
        <c:axId val="1857055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5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 INNEALL!'!$A$58</c:f>
              <c:strCache>
                <c:ptCount val="1"/>
                <c:pt idx="0">
                  <c:v>Bia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('AN INNEALL!'!$B$54,'AN INNEALL!'!$C$54,'AN INNEALL!'!$D$54,'AN INNEALL!'!$E$54,'AN INNEALL!'!$F$54,'AN INNEALL!'!$G$54,'AN INNEALL!'!$H$54)</c:f>
              <c:strCache>
                <c:ptCount val="7"/>
                <c:pt idx="0">
                  <c:v>Seachtain 1</c:v>
                </c:pt>
                <c:pt idx="1">
                  <c:v>Seachtain 2</c:v>
                </c:pt>
                <c:pt idx="2">
                  <c:v>Seachtain 3</c:v>
                </c:pt>
                <c:pt idx="3">
                  <c:v>Seachtain 4</c:v>
                </c:pt>
                <c:pt idx="4">
                  <c:v>Seachtain 5</c:v>
                </c:pt>
                <c:pt idx="5">
                  <c:v>Seachtain 6</c:v>
                </c:pt>
                <c:pt idx="6">
                  <c:v>Seachtain 7</c:v>
                </c:pt>
              </c:strCache>
            </c:strRef>
          </c:cat>
          <c:val>
            <c:numRef>
              <c:f>('AN INNEALL!'!$B$58,'AN INNEALL!'!$C$58,'AN INNEALL!'!$D$58,'AN INNEALL!'!$E$58,'AN INNEALL!'!$F$58,'AN INNEALL!'!$G$58,'AN INNEALL!'!$H$58)</c:f>
              <c:numCache>
                <c:formatCode>General</c:formatCode>
                <c:ptCount val="7"/>
                <c:pt idx="0">
                  <c:v>34.484999999999999</c:v>
                </c:pt>
                <c:pt idx="1">
                  <c:v>75.495000000000005</c:v>
                </c:pt>
                <c:pt idx="2">
                  <c:v>59.115000000000002</c:v>
                </c:pt>
                <c:pt idx="3">
                  <c:v>49.034999999999997</c:v>
                </c:pt>
                <c:pt idx="4">
                  <c:v>41.055</c:v>
                </c:pt>
                <c:pt idx="5">
                  <c:v>40.005000000000003</c:v>
                </c:pt>
                <c:pt idx="6">
                  <c:v>30.345000000000002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F8-4784-8B89-D785395B81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02050368"/>
        <c:axId val="1802059520"/>
      </c:barChart>
      <c:catAx>
        <c:axId val="1802050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59520"/>
        <c:crosses val="autoZero"/>
        <c:auto val="1"/>
        <c:lblAlgn val="ctr"/>
        <c:lblOffset val="100"/>
        <c:noMultiLvlLbl val="0"/>
      </c:catAx>
      <c:valAx>
        <c:axId val="1802059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2050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'AN INNEALL!'!$A$55</c:f>
              <c:strCache>
                <c:ptCount val="1"/>
                <c:pt idx="0">
                  <c:v>Leictreachas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 INNEALL!'!$B$54:$H$54</c:f>
              <c:strCache>
                <c:ptCount val="7"/>
                <c:pt idx="0">
                  <c:v>Seachtain 1</c:v>
                </c:pt>
                <c:pt idx="1">
                  <c:v>Seachtain 2</c:v>
                </c:pt>
                <c:pt idx="2">
                  <c:v>Seachtain 3</c:v>
                </c:pt>
                <c:pt idx="3">
                  <c:v>Seachtain 4</c:v>
                </c:pt>
                <c:pt idx="4">
                  <c:v>Seachtain 5</c:v>
                </c:pt>
                <c:pt idx="5">
                  <c:v>Seachtain 6</c:v>
                </c:pt>
                <c:pt idx="6">
                  <c:v>Seachtain 7</c:v>
                </c:pt>
              </c:strCache>
            </c:strRef>
          </c:cat>
          <c:val>
            <c:numRef>
              <c:f>'AN INNEALL!'!$B$55:$H$55</c:f>
              <c:numCache>
                <c:formatCode>General</c:formatCode>
                <c:ptCount val="7"/>
                <c:pt idx="0">
                  <c:v>18.75</c:v>
                </c:pt>
                <c:pt idx="1">
                  <c:v>0</c:v>
                </c:pt>
                <c:pt idx="2">
                  <c:v>9.375</c:v>
                </c:pt>
                <c:pt idx="3">
                  <c:v>9.375</c:v>
                </c:pt>
                <c:pt idx="4">
                  <c:v>9.375</c:v>
                </c:pt>
                <c:pt idx="5">
                  <c:v>9.375</c:v>
                </c:pt>
                <c:pt idx="6">
                  <c:v>9.375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55-48DB-850E-1C7A314D61BA}"/>
            </c:ext>
          </c:extLst>
        </c:ser>
        <c:ser>
          <c:idx val="1"/>
          <c:order val="1"/>
          <c:tx>
            <c:strRef>
              <c:f>'AN INNEALL!'!$A$56</c:f>
              <c:strCache>
                <c:ptCount val="1"/>
                <c:pt idx="0">
                  <c:v>Teas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'AN INNEALL!'!$B$54:$H$54</c:f>
              <c:strCache>
                <c:ptCount val="7"/>
                <c:pt idx="0">
                  <c:v>Seachtain 1</c:v>
                </c:pt>
                <c:pt idx="1">
                  <c:v>Seachtain 2</c:v>
                </c:pt>
                <c:pt idx="2">
                  <c:v>Seachtain 3</c:v>
                </c:pt>
                <c:pt idx="3">
                  <c:v>Seachtain 4</c:v>
                </c:pt>
                <c:pt idx="4">
                  <c:v>Seachtain 5</c:v>
                </c:pt>
                <c:pt idx="5">
                  <c:v>Seachtain 6</c:v>
                </c:pt>
                <c:pt idx="6">
                  <c:v>Seachtain 7</c:v>
                </c:pt>
              </c:strCache>
            </c:strRef>
          </c:cat>
          <c:val>
            <c:numRef>
              <c:f>'AN INNEALL!'!$B$56:$H$56</c:f>
              <c:numCache>
                <c:formatCode>General</c:formatCode>
                <c:ptCount val="7"/>
                <c:pt idx="0">
                  <c:v>5.7250000000000005</c:v>
                </c:pt>
                <c:pt idx="1">
                  <c:v>5.7250000000000005</c:v>
                </c:pt>
                <c:pt idx="2">
                  <c:v>5.7250000000000005</c:v>
                </c:pt>
                <c:pt idx="3">
                  <c:v>5.7250000000000005</c:v>
                </c:pt>
                <c:pt idx="4">
                  <c:v>5.7250000000000005</c:v>
                </c:pt>
                <c:pt idx="5">
                  <c:v>5.7250000000000005</c:v>
                </c:pt>
                <c:pt idx="6">
                  <c:v>5.7250000000000005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955-48DB-850E-1C7A314D61BA}"/>
            </c:ext>
          </c:extLst>
        </c:ser>
        <c:ser>
          <c:idx val="2"/>
          <c:order val="2"/>
          <c:tx>
            <c:strRef>
              <c:f>'AN INNEALL!'!$A$57</c:f>
              <c:strCache>
                <c:ptCount val="1"/>
                <c:pt idx="0">
                  <c:v>Iompar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'AN INNEALL!'!$B$54:$H$54</c:f>
              <c:strCache>
                <c:ptCount val="7"/>
                <c:pt idx="0">
                  <c:v>Seachtain 1</c:v>
                </c:pt>
                <c:pt idx="1">
                  <c:v>Seachtain 2</c:v>
                </c:pt>
                <c:pt idx="2">
                  <c:v>Seachtain 3</c:v>
                </c:pt>
                <c:pt idx="3">
                  <c:v>Seachtain 4</c:v>
                </c:pt>
                <c:pt idx="4">
                  <c:v>Seachtain 5</c:v>
                </c:pt>
                <c:pt idx="5">
                  <c:v>Seachtain 6</c:v>
                </c:pt>
                <c:pt idx="6">
                  <c:v>Seachtain 7</c:v>
                </c:pt>
              </c:strCache>
            </c:strRef>
          </c:cat>
          <c:val>
            <c:numRef>
              <c:f>'AN INNEALL!'!$B$57:$H$57</c:f>
              <c:numCache>
                <c:formatCode>General</c:formatCode>
                <c:ptCount val="7"/>
                <c:pt idx="0">
                  <c:v>83.605000000000004</c:v>
                </c:pt>
                <c:pt idx="1">
                  <c:v>11.775</c:v>
                </c:pt>
                <c:pt idx="2">
                  <c:v>17.53</c:v>
                </c:pt>
                <c:pt idx="3">
                  <c:v>12</c:v>
                </c:pt>
                <c:pt idx="4">
                  <c:v>30.099999999999998</c:v>
                </c:pt>
                <c:pt idx="5">
                  <c:v>26.83</c:v>
                </c:pt>
                <c:pt idx="6">
                  <c:v>23.55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55-48DB-850E-1C7A314D61BA}"/>
            </c:ext>
          </c:extLst>
        </c:ser>
        <c:ser>
          <c:idx val="3"/>
          <c:order val="3"/>
          <c:tx>
            <c:strRef>
              <c:f>'AN INNEALL!'!$A$58</c:f>
              <c:strCache>
                <c:ptCount val="1"/>
                <c:pt idx="0">
                  <c:v>Bia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'AN INNEALL!'!$B$54:$H$54</c:f>
              <c:strCache>
                <c:ptCount val="7"/>
                <c:pt idx="0">
                  <c:v>Seachtain 1</c:v>
                </c:pt>
                <c:pt idx="1">
                  <c:v>Seachtain 2</c:v>
                </c:pt>
                <c:pt idx="2">
                  <c:v>Seachtain 3</c:v>
                </c:pt>
                <c:pt idx="3">
                  <c:v>Seachtain 4</c:v>
                </c:pt>
                <c:pt idx="4">
                  <c:v>Seachtain 5</c:v>
                </c:pt>
                <c:pt idx="5">
                  <c:v>Seachtain 6</c:v>
                </c:pt>
                <c:pt idx="6">
                  <c:v>Seachtain 7</c:v>
                </c:pt>
              </c:strCache>
            </c:strRef>
          </c:cat>
          <c:val>
            <c:numRef>
              <c:f>'AN INNEALL!'!$B$58:$H$58</c:f>
              <c:numCache>
                <c:formatCode>General</c:formatCode>
                <c:ptCount val="7"/>
                <c:pt idx="0">
                  <c:v>34.484999999999999</c:v>
                </c:pt>
                <c:pt idx="1">
                  <c:v>75.495000000000005</c:v>
                </c:pt>
                <c:pt idx="2">
                  <c:v>59.115000000000002</c:v>
                </c:pt>
                <c:pt idx="3">
                  <c:v>49.034999999999997</c:v>
                </c:pt>
                <c:pt idx="4">
                  <c:v>41.055</c:v>
                </c:pt>
                <c:pt idx="5">
                  <c:v>40.005000000000003</c:v>
                </c:pt>
                <c:pt idx="6">
                  <c:v>30.345000000000002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955-48DB-850E-1C7A314D6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857055552"/>
        <c:axId val="1857047648"/>
      </c:barChart>
      <c:catAx>
        <c:axId val="18570555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47648"/>
        <c:crosses val="autoZero"/>
        <c:auto val="1"/>
        <c:lblAlgn val="ctr"/>
        <c:lblOffset val="100"/>
        <c:noMultiLvlLbl val="0"/>
      </c:catAx>
      <c:valAx>
        <c:axId val="1857047648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57055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1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8</xdr:row>
      <xdr:rowOff>152400</xdr:rowOff>
    </xdr:from>
    <xdr:to>
      <xdr:col>13</xdr:col>
      <xdr:colOff>295275</xdr:colOff>
      <xdr:row>25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28575</xdr:colOff>
      <xdr:row>28</xdr:row>
      <xdr:rowOff>57150</xdr:rowOff>
    </xdr:from>
    <xdr:to>
      <xdr:col>13</xdr:col>
      <xdr:colOff>333375</xdr:colOff>
      <xdr:row>45</xdr:row>
      <xdr:rowOff>47625</xdr:rowOff>
    </xdr:to>
    <xdr:graphicFrame macro="">
      <xdr:nvGraphicFramePr>
        <xdr:cNvPr id="4" name="Chart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600075</xdr:colOff>
      <xdr:row>48</xdr:row>
      <xdr:rowOff>152400</xdr:rowOff>
    </xdr:from>
    <xdr:to>
      <xdr:col>13</xdr:col>
      <xdr:colOff>295275</xdr:colOff>
      <xdr:row>65</xdr:row>
      <xdr:rowOff>142875</xdr:rowOff>
    </xdr:to>
    <xdr:graphicFrame macro="">
      <xdr:nvGraphicFramePr>
        <xdr:cNvPr id="5" name="Chart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9525</xdr:colOff>
      <xdr:row>68</xdr:row>
      <xdr:rowOff>0</xdr:rowOff>
    </xdr:from>
    <xdr:to>
      <xdr:col>13</xdr:col>
      <xdr:colOff>314325</xdr:colOff>
      <xdr:row>84</xdr:row>
      <xdr:rowOff>152400</xdr:rowOff>
    </xdr:to>
    <xdr:graphicFrame macro="">
      <xdr:nvGraphicFramePr>
        <xdr:cNvPr id="6" name="Chart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9525</xdr:colOff>
      <xdr:row>89</xdr:row>
      <xdr:rowOff>0</xdr:rowOff>
    </xdr:from>
    <xdr:to>
      <xdr:col>13</xdr:col>
      <xdr:colOff>314325</xdr:colOff>
      <xdr:row>105</xdr:row>
      <xdr:rowOff>152400</xdr:rowOff>
    </xdr:to>
    <xdr:graphicFrame macro="">
      <xdr:nvGraphicFramePr>
        <xdr:cNvPr id="7" name="Chart 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600075</xdr:colOff>
      <xdr:row>109</xdr:row>
      <xdr:rowOff>9525</xdr:rowOff>
    </xdr:from>
    <xdr:to>
      <xdr:col>13</xdr:col>
      <xdr:colOff>295275</xdr:colOff>
      <xdr:row>126</xdr:row>
      <xdr:rowOff>0</xdr:rowOff>
    </xdr:to>
    <xdr:graphicFrame macro="">
      <xdr:nvGraphicFramePr>
        <xdr:cNvPr id="8" name="Chart 1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600075</xdr:colOff>
      <xdr:row>128</xdr:row>
      <xdr:rowOff>142875</xdr:rowOff>
    </xdr:from>
    <xdr:to>
      <xdr:col>13</xdr:col>
      <xdr:colOff>295275</xdr:colOff>
      <xdr:row>145</xdr:row>
      <xdr:rowOff>133350</xdr:rowOff>
    </xdr:to>
    <xdr:graphicFrame macro="">
      <xdr:nvGraphicFramePr>
        <xdr:cNvPr id="9" name="Chart 1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66675</xdr:rowOff>
    </xdr:from>
    <xdr:to>
      <xdr:col>7</xdr:col>
      <xdr:colOff>304800</xdr:colOff>
      <xdr:row>21</xdr:row>
      <xdr:rowOff>57150</xdr:rowOff>
    </xdr:to>
    <xdr:graphicFrame macro="">
      <xdr:nvGraphicFramePr>
        <xdr:cNvPr id="9" name="Chart 19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</xdr:colOff>
      <xdr:row>23</xdr:row>
      <xdr:rowOff>152400</xdr:rowOff>
    </xdr:from>
    <xdr:to>
      <xdr:col>7</xdr:col>
      <xdr:colOff>314325</xdr:colOff>
      <xdr:row>40</xdr:row>
      <xdr:rowOff>142875</xdr:rowOff>
    </xdr:to>
    <xdr:graphicFrame macro="">
      <xdr:nvGraphicFramePr>
        <xdr:cNvPr id="10" name="Chart 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804862</xdr:colOff>
      <xdr:row>24</xdr:row>
      <xdr:rowOff>0</xdr:rowOff>
    </xdr:from>
    <xdr:to>
      <xdr:col>15</xdr:col>
      <xdr:colOff>33337</xdr:colOff>
      <xdr:row>40</xdr:row>
      <xdr:rowOff>152400</xdr:rowOff>
    </xdr:to>
    <xdr:graphicFrame macro="">
      <xdr:nvGraphicFramePr>
        <xdr:cNvPr id="11" name="Chart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42</xdr:row>
      <xdr:rowOff>9525</xdr:rowOff>
    </xdr:from>
    <xdr:to>
      <xdr:col>7</xdr:col>
      <xdr:colOff>304800</xdr:colOff>
      <xdr:row>59</xdr:row>
      <xdr:rowOff>0</xdr:rowOff>
    </xdr:to>
    <xdr:graphicFrame macro="">
      <xdr:nvGraphicFramePr>
        <xdr:cNvPr id="12" name="Chart 4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4762</xdr:colOff>
      <xdr:row>42</xdr:row>
      <xdr:rowOff>9525</xdr:rowOff>
    </xdr:from>
    <xdr:to>
      <xdr:col>15</xdr:col>
      <xdr:colOff>309562</xdr:colOff>
      <xdr:row>59</xdr:row>
      <xdr:rowOff>0</xdr:rowOff>
    </xdr:to>
    <xdr:graphicFrame macro="">
      <xdr:nvGraphicFramePr>
        <xdr:cNvPr id="13" name="Chart 5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714375</xdr:colOff>
      <xdr:row>4</xdr:row>
      <xdr:rowOff>9525</xdr:rowOff>
    </xdr:from>
    <xdr:to>
      <xdr:col>14</xdr:col>
      <xdr:colOff>552450</xdr:colOff>
      <xdr:row>21</xdr:row>
      <xdr:rowOff>0</xdr:rowOff>
    </xdr:to>
    <xdr:graphicFrame macro="">
      <xdr:nvGraphicFramePr>
        <xdr:cNvPr id="14" name="Chart 8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7"/>
  <sheetViews>
    <sheetView topLeftCell="A37" zoomScaleNormal="100" workbookViewId="0">
      <selection activeCell="C152" sqref="C152"/>
    </sheetView>
  </sheetViews>
  <sheetFormatPr defaultRowHeight="12.75"/>
  <cols>
    <col min="1" max="1" width="10.28515625" bestFit="1" customWidth="1"/>
    <col min="2" max="2" width="78.140625" customWidth="1"/>
  </cols>
  <sheetData>
    <row r="1" spans="1:5">
      <c r="A1" s="16" t="s">
        <v>0</v>
      </c>
      <c r="B1" s="17"/>
      <c r="C1" s="13"/>
      <c r="D1" s="13"/>
      <c r="E1" s="13"/>
    </row>
    <row r="2" spans="1:5" ht="13.5" thickBot="1">
      <c r="A2" s="18" t="s">
        <v>1</v>
      </c>
      <c r="B2" s="19" t="s">
        <v>2</v>
      </c>
      <c r="C2" s="13"/>
      <c r="D2" s="13"/>
      <c r="E2" s="13"/>
    </row>
    <row r="3" spans="1:5" ht="14.25" thickTop="1" thickBot="1">
      <c r="A3" s="17"/>
      <c r="B3" s="19" t="s">
        <v>3</v>
      </c>
      <c r="C3" s="3">
        <v>4</v>
      </c>
      <c r="D3" s="13"/>
      <c r="E3" s="13"/>
    </row>
    <row r="4" spans="1:5" ht="14.25" thickTop="1" thickBot="1">
      <c r="A4" s="17"/>
      <c r="B4" s="19" t="s">
        <v>4</v>
      </c>
      <c r="C4" s="3">
        <v>1000</v>
      </c>
      <c r="D4" s="13"/>
      <c r="E4" s="13"/>
    </row>
    <row r="5" spans="1:5" ht="14.25" thickTop="1" thickBot="1">
      <c r="A5" s="17"/>
      <c r="B5" s="19" t="s">
        <v>5</v>
      </c>
      <c r="C5" s="3">
        <v>1000</v>
      </c>
      <c r="D5" s="13"/>
      <c r="E5" s="13"/>
    </row>
    <row r="6" spans="1:5" ht="14.25" thickTop="1" thickBot="1">
      <c r="A6" s="17"/>
      <c r="B6" s="20" t="s">
        <v>6</v>
      </c>
      <c r="C6" s="3">
        <v>3000</v>
      </c>
      <c r="D6" s="13"/>
      <c r="E6" s="13"/>
    </row>
    <row r="7" spans="1:5" ht="13.5" thickTop="1">
      <c r="A7" s="17"/>
      <c r="B7" s="20"/>
      <c r="C7" s="9"/>
      <c r="D7" s="13"/>
      <c r="E7" s="13"/>
    </row>
    <row r="8" spans="1:5">
      <c r="A8" s="17"/>
      <c r="B8" s="17"/>
      <c r="C8" s="13"/>
      <c r="D8" s="13"/>
      <c r="E8" s="13"/>
    </row>
    <row r="9" spans="1:5">
      <c r="A9" s="18" t="s">
        <v>7</v>
      </c>
      <c r="B9" s="21" t="s">
        <v>8</v>
      </c>
      <c r="C9" s="13"/>
      <c r="D9" s="13"/>
      <c r="E9" s="13"/>
    </row>
    <row r="10" spans="1:5">
      <c r="A10" s="17"/>
      <c r="B10" s="18" t="s">
        <v>9</v>
      </c>
      <c r="C10" s="13">
        <v>1200</v>
      </c>
      <c r="D10" s="13">
        <f>'AN INNEALL!'!C13</f>
        <v>18.75</v>
      </c>
      <c r="E10" s="6" t="s">
        <v>10</v>
      </c>
    </row>
    <row r="11" spans="1:5">
      <c r="A11" s="17"/>
      <c r="B11" s="22" t="s">
        <v>11</v>
      </c>
      <c r="C11" s="13">
        <v>1100</v>
      </c>
      <c r="D11" s="4">
        <f>'AN INNEALL!'!C16</f>
        <v>5.7250000000000005</v>
      </c>
      <c r="E11" s="6" t="s">
        <v>10</v>
      </c>
    </row>
    <row r="12" spans="1:5">
      <c r="A12" s="17"/>
      <c r="B12" s="17"/>
      <c r="C12" s="13"/>
      <c r="D12" s="13"/>
      <c r="E12" s="6"/>
    </row>
    <row r="13" spans="1:5">
      <c r="A13" s="17"/>
      <c r="B13" s="18" t="s">
        <v>12</v>
      </c>
      <c r="C13" s="13">
        <v>0</v>
      </c>
      <c r="D13" s="4">
        <f>'AN INNEALL!'!C20</f>
        <v>0</v>
      </c>
      <c r="E13" s="6" t="s">
        <v>10</v>
      </c>
    </row>
    <row r="14" spans="1:5">
      <c r="A14" s="17"/>
      <c r="B14" s="22" t="s">
        <v>13</v>
      </c>
      <c r="C14" s="13">
        <v>0</v>
      </c>
      <c r="D14" s="4">
        <f>'AN INNEALL!'!C22</f>
        <v>0</v>
      </c>
      <c r="E14" s="6" t="s">
        <v>10</v>
      </c>
    </row>
    <row r="15" spans="1:5">
      <c r="A15" s="17"/>
      <c r="B15" s="18" t="s">
        <v>14</v>
      </c>
      <c r="C15" s="13">
        <v>50</v>
      </c>
      <c r="D15" s="4">
        <f>'AN INNEALL!'!C24</f>
        <v>4.4550000000000001</v>
      </c>
      <c r="E15" s="6" t="s">
        <v>10</v>
      </c>
    </row>
    <row r="16" spans="1:5">
      <c r="A16" s="17"/>
      <c r="B16" s="18" t="s">
        <v>15</v>
      </c>
      <c r="C16" s="13">
        <v>150</v>
      </c>
      <c r="D16" s="4">
        <f>'AN INNEALL!'!C26</f>
        <v>9.0299999999999994</v>
      </c>
      <c r="E16" s="6" t="s">
        <v>10</v>
      </c>
    </row>
    <row r="17" spans="1:5">
      <c r="A17" s="17"/>
      <c r="B17" s="18" t="s">
        <v>16</v>
      </c>
      <c r="C17" s="13">
        <v>0</v>
      </c>
      <c r="D17" s="4">
        <f>'AN INNEALL!'!C28</f>
        <v>0</v>
      </c>
      <c r="E17" s="6" t="s">
        <v>10</v>
      </c>
    </row>
    <row r="18" spans="1:5">
      <c r="A18" s="17"/>
      <c r="B18" s="18" t="s">
        <v>17</v>
      </c>
      <c r="C18" s="13">
        <v>400</v>
      </c>
      <c r="D18" s="4">
        <f>'AN INNEALL!'!C30</f>
        <v>70.12</v>
      </c>
      <c r="E18" s="6" t="s">
        <v>10</v>
      </c>
    </row>
    <row r="19" spans="1:5">
      <c r="A19" s="17"/>
      <c r="B19" s="18" t="s">
        <v>18</v>
      </c>
      <c r="C19" s="13">
        <v>0</v>
      </c>
      <c r="D19" s="13">
        <f>'AN INNEALL!'!C32</f>
        <v>0</v>
      </c>
      <c r="E19" s="6" t="s">
        <v>10</v>
      </c>
    </row>
    <row r="20" spans="1:5">
      <c r="A20" s="17"/>
      <c r="B20" s="17"/>
      <c r="C20" s="13"/>
      <c r="D20" s="13"/>
      <c r="E20" s="6"/>
    </row>
    <row r="21" spans="1:5">
      <c r="A21" s="17"/>
      <c r="B21" s="22" t="s">
        <v>19</v>
      </c>
      <c r="C21" s="13">
        <v>0</v>
      </c>
      <c r="D21" s="6">
        <f>'AN INNEALL!'!C39</f>
        <v>0</v>
      </c>
      <c r="E21" s="6" t="s">
        <v>10</v>
      </c>
    </row>
    <row r="22" spans="1:5">
      <c r="A22" s="17"/>
      <c r="B22" s="18" t="s">
        <v>20</v>
      </c>
      <c r="C22" s="13">
        <v>0</v>
      </c>
      <c r="D22" s="7">
        <f>'AN INNEALL!'!C41</f>
        <v>0</v>
      </c>
      <c r="E22" s="6" t="s">
        <v>10</v>
      </c>
    </row>
    <row r="23" spans="1:5">
      <c r="A23" s="17"/>
      <c r="B23" s="18" t="s">
        <v>21</v>
      </c>
      <c r="C23" s="13">
        <v>0</v>
      </c>
      <c r="D23" s="7">
        <f>'AN INNEALL!'!C43</f>
        <v>0</v>
      </c>
      <c r="E23" s="6" t="s">
        <v>10</v>
      </c>
    </row>
    <row r="24" spans="1:5">
      <c r="A24" s="17"/>
      <c r="B24" s="18" t="s">
        <v>22</v>
      </c>
      <c r="C24" s="13">
        <v>0</v>
      </c>
      <c r="D24" s="8">
        <f>'AN INNEALL!'!C45</f>
        <v>0</v>
      </c>
      <c r="E24" s="6" t="s">
        <v>10</v>
      </c>
    </row>
    <row r="25" spans="1:5">
      <c r="A25" s="17"/>
      <c r="B25" s="22" t="s">
        <v>23</v>
      </c>
      <c r="C25" s="13">
        <v>3</v>
      </c>
      <c r="D25" s="8">
        <f>'AN INNEALL!'!C47</f>
        <v>17.145</v>
      </c>
      <c r="E25" s="6" t="s">
        <v>10</v>
      </c>
    </row>
    <row r="26" spans="1:5">
      <c r="A26" s="17"/>
      <c r="B26" s="18" t="s">
        <v>24</v>
      </c>
      <c r="C26" s="13">
        <v>4</v>
      </c>
      <c r="D26" s="8">
        <f>'AN INNEALL!'!C49</f>
        <v>17.34</v>
      </c>
      <c r="E26" s="6" t="s">
        <v>10</v>
      </c>
    </row>
    <row r="27" spans="1:5">
      <c r="A27" s="17"/>
      <c r="B27" s="17"/>
      <c r="C27" s="13"/>
      <c r="D27" s="13"/>
      <c r="E27" s="6"/>
    </row>
    <row r="28" spans="1:5">
      <c r="A28" s="17"/>
      <c r="B28" s="17"/>
      <c r="C28" s="13"/>
      <c r="D28" s="13"/>
      <c r="E28" s="6"/>
    </row>
    <row r="29" spans="1:5">
      <c r="A29" s="18" t="s">
        <v>25</v>
      </c>
      <c r="B29" s="23" t="s">
        <v>26</v>
      </c>
      <c r="C29" s="13"/>
      <c r="D29" s="13"/>
      <c r="E29" s="6"/>
    </row>
    <row r="30" spans="1:5">
      <c r="A30" s="17"/>
      <c r="B30" s="18" t="s">
        <v>9</v>
      </c>
      <c r="C30" s="13">
        <v>1200</v>
      </c>
      <c r="D30" s="13">
        <f>'AN INNEALL!'!D13</f>
        <v>0</v>
      </c>
      <c r="E30" s="6" t="s">
        <v>10</v>
      </c>
    </row>
    <row r="31" spans="1:5">
      <c r="A31" s="17"/>
      <c r="B31" s="22" t="s">
        <v>11</v>
      </c>
      <c r="C31" s="13">
        <v>1200</v>
      </c>
      <c r="D31" s="4">
        <f>'AN INNEALL!'!D16</f>
        <v>5.7250000000000005</v>
      </c>
      <c r="E31" s="6" t="s">
        <v>10</v>
      </c>
    </row>
    <row r="32" spans="1:5">
      <c r="A32" s="17"/>
      <c r="B32" s="17"/>
      <c r="C32" s="13"/>
      <c r="D32" s="13"/>
      <c r="E32" s="6"/>
    </row>
    <row r="33" spans="1:5">
      <c r="A33" s="17"/>
      <c r="B33" s="18" t="s">
        <v>12</v>
      </c>
      <c r="C33" s="13">
        <v>5</v>
      </c>
      <c r="D33" s="4">
        <f>'AN INNEALL!'!D20</f>
        <v>11.775</v>
      </c>
      <c r="E33" s="6" t="s">
        <v>10</v>
      </c>
    </row>
    <row r="34" spans="1:5">
      <c r="A34" s="17"/>
      <c r="B34" s="22" t="s">
        <v>13</v>
      </c>
      <c r="C34" s="13">
        <v>0</v>
      </c>
      <c r="D34" s="4">
        <f>'AN INNEALL!'!D22</f>
        <v>0</v>
      </c>
      <c r="E34" s="6" t="s">
        <v>10</v>
      </c>
    </row>
    <row r="35" spans="1:5">
      <c r="A35" s="17"/>
      <c r="B35" s="22" t="s">
        <v>14</v>
      </c>
      <c r="C35" s="13">
        <v>0</v>
      </c>
      <c r="D35" s="4">
        <f>'AN INNEALL!'!D24</f>
        <v>0</v>
      </c>
      <c r="E35" s="6" t="s">
        <v>10</v>
      </c>
    </row>
    <row r="36" spans="1:5">
      <c r="A36" s="17"/>
      <c r="B36" s="22" t="s">
        <v>15</v>
      </c>
      <c r="C36" s="13">
        <v>0</v>
      </c>
      <c r="D36" s="4">
        <f>'AN INNEALL!'!D26</f>
        <v>0</v>
      </c>
      <c r="E36" s="6" t="s">
        <v>10</v>
      </c>
    </row>
    <row r="37" spans="1:5">
      <c r="A37" s="17"/>
      <c r="B37" s="22" t="s">
        <v>16</v>
      </c>
      <c r="C37" s="13">
        <v>0</v>
      </c>
      <c r="D37" s="4">
        <f>'AN INNEALL!'!D28</f>
        <v>0</v>
      </c>
      <c r="E37" s="6" t="s">
        <v>10</v>
      </c>
    </row>
    <row r="38" spans="1:5">
      <c r="A38" s="17"/>
      <c r="B38" s="22" t="s">
        <v>17</v>
      </c>
      <c r="C38" s="13">
        <v>0</v>
      </c>
      <c r="D38" s="4">
        <f>'AN INNEALL!'!D30</f>
        <v>0</v>
      </c>
      <c r="E38" s="6" t="s">
        <v>10</v>
      </c>
    </row>
    <row r="39" spans="1:5">
      <c r="A39" s="17"/>
      <c r="B39" s="22" t="s">
        <v>18</v>
      </c>
      <c r="C39" s="13">
        <v>0</v>
      </c>
      <c r="D39" s="13">
        <f>'AN INNEALL!'!D32</f>
        <v>0</v>
      </c>
      <c r="E39" s="6" t="s">
        <v>10</v>
      </c>
    </row>
    <row r="40" spans="1:5">
      <c r="A40" s="17"/>
      <c r="B40" s="17"/>
      <c r="C40" s="13"/>
      <c r="D40" s="13"/>
      <c r="E40" s="6"/>
    </row>
    <row r="41" spans="1:5">
      <c r="A41" s="17"/>
      <c r="B41" s="18" t="s">
        <v>19</v>
      </c>
      <c r="C41" s="13">
        <v>7</v>
      </c>
      <c r="D41" s="6">
        <f>'AN INNEALL!'!D39</f>
        <v>75.495000000000005</v>
      </c>
      <c r="E41" s="6" t="s">
        <v>10</v>
      </c>
    </row>
    <row r="42" spans="1:5">
      <c r="A42" s="17"/>
      <c r="B42" s="22" t="s">
        <v>20</v>
      </c>
      <c r="C42" s="13">
        <v>0</v>
      </c>
      <c r="D42" s="7">
        <f>'AN INNEALL!'!D41</f>
        <v>0</v>
      </c>
      <c r="E42" s="6" t="s">
        <v>10</v>
      </c>
    </row>
    <row r="43" spans="1:5">
      <c r="A43" s="17"/>
      <c r="B43" s="22" t="s">
        <v>21</v>
      </c>
      <c r="C43" s="13">
        <v>0</v>
      </c>
      <c r="D43" s="7">
        <f>'AN INNEALL!'!D43</f>
        <v>0</v>
      </c>
      <c r="E43" s="6" t="s">
        <v>10</v>
      </c>
    </row>
    <row r="44" spans="1:5">
      <c r="A44" s="17"/>
      <c r="B44" s="22" t="s">
        <v>27</v>
      </c>
      <c r="C44" s="13">
        <v>0</v>
      </c>
      <c r="D44" s="8">
        <f>'AN INNEALL!'!D45</f>
        <v>0</v>
      </c>
      <c r="E44" s="6" t="s">
        <v>10</v>
      </c>
    </row>
    <row r="45" spans="1:5">
      <c r="A45" s="17"/>
      <c r="B45" s="22" t="s">
        <v>28</v>
      </c>
      <c r="C45" s="13">
        <v>0</v>
      </c>
      <c r="D45" s="8">
        <f>'AN INNEALL!'!D47</f>
        <v>0</v>
      </c>
      <c r="E45" s="6" t="s">
        <v>10</v>
      </c>
    </row>
    <row r="46" spans="1:5">
      <c r="A46" s="17"/>
      <c r="B46" s="22" t="s">
        <v>24</v>
      </c>
      <c r="C46" s="13">
        <v>0</v>
      </c>
      <c r="D46" s="8">
        <f>'AN INNEALL!'!D49</f>
        <v>0</v>
      </c>
      <c r="E46" s="6" t="s">
        <v>10</v>
      </c>
    </row>
    <row r="47" spans="1:5">
      <c r="A47" s="17"/>
      <c r="B47" s="17"/>
      <c r="C47" s="13"/>
      <c r="D47" s="13"/>
      <c r="E47" s="6"/>
    </row>
    <row r="48" spans="1:5">
      <c r="A48" s="17"/>
      <c r="B48" s="17"/>
      <c r="C48" s="13"/>
      <c r="D48" s="13"/>
      <c r="E48" s="6"/>
    </row>
    <row r="49" spans="1:5">
      <c r="A49" s="18" t="s">
        <v>29</v>
      </c>
      <c r="B49" s="23" t="s">
        <v>30</v>
      </c>
      <c r="C49" s="13"/>
      <c r="D49" s="13"/>
      <c r="E49" s="6"/>
    </row>
    <row r="50" spans="1:5">
      <c r="A50" s="17"/>
      <c r="B50" s="22" t="s">
        <v>9</v>
      </c>
      <c r="C50" s="13">
        <v>1300</v>
      </c>
      <c r="D50" s="13">
        <f>'AN INNEALL!'!E13</f>
        <v>9.375</v>
      </c>
      <c r="E50" s="6" t="s">
        <v>10</v>
      </c>
    </row>
    <row r="51" spans="1:5">
      <c r="A51" s="17"/>
      <c r="B51" s="22" t="s">
        <v>11</v>
      </c>
      <c r="C51" s="13">
        <v>1300</v>
      </c>
      <c r="D51" s="4">
        <f>'AN INNEALL!'!E16</f>
        <v>5.7250000000000005</v>
      </c>
      <c r="E51" s="6" t="s">
        <v>10</v>
      </c>
    </row>
    <row r="52" spans="1:5">
      <c r="A52" s="17"/>
      <c r="B52" s="17"/>
      <c r="C52" s="13"/>
      <c r="D52" s="13"/>
      <c r="E52" s="6"/>
    </row>
    <row r="53" spans="1:5">
      <c r="A53" s="17"/>
      <c r="B53" s="22" t="s">
        <v>12</v>
      </c>
      <c r="C53" s="13">
        <v>0</v>
      </c>
      <c r="D53" s="4">
        <f>'AN INNEALL!'!E20</f>
        <v>0</v>
      </c>
      <c r="E53" s="6" t="s">
        <v>10</v>
      </c>
    </row>
    <row r="54" spans="1:5">
      <c r="A54" s="17"/>
      <c r="B54" s="22" t="s">
        <v>13</v>
      </c>
      <c r="C54" s="13">
        <v>0</v>
      </c>
      <c r="D54" s="4">
        <f>'AN INNEALL!'!E22</f>
        <v>0</v>
      </c>
      <c r="E54" s="6" t="s">
        <v>10</v>
      </c>
    </row>
    <row r="55" spans="1:5">
      <c r="A55" s="17"/>
      <c r="B55" s="22" t="s">
        <v>14</v>
      </c>
      <c r="C55" s="13">
        <v>0</v>
      </c>
      <c r="D55" s="4">
        <f>'AN INNEALL!'!E24</f>
        <v>0</v>
      </c>
      <c r="E55" s="6" t="s">
        <v>10</v>
      </c>
    </row>
    <row r="56" spans="1:5">
      <c r="A56" s="17"/>
      <c r="B56" s="22" t="s">
        <v>15</v>
      </c>
      <c r="C56" s="13">
        <v>0</v>
      </c>
      <c r="D56" s="4">
        <f>'AN INNEALL!'!E26</f>
        <v>0</v>
      </c>
      <c r="E56" s="6" t="s">
        <v>10</v>
      </c>
    </row>
    <row r="57" spans="1:5">
      <c r="A57" s="17"/>
      <c r="B57" s="22" t="s">
        <v>16</v>
      </c>
      <c r="C57" s="13">
        <v>0</v>
      </c>
      <c r="D57" s="4">
        <f>'AN INNEALL!'!E28</f>
        <v>0</v>
      </c>
      <c r="E57" s="6" t="s">
        <v>10</v>
      </c>
    </row>
    <row r="58" spans="1:5">
      <c r="A58" s="17"/>
      <c r="B58" s="22" t="s">
        <v>17</v>
      </c>
      <c r="C58" s="13">
        <v>100</v>
      </c>
      <c r="D58" s="4">
        <f>'AN INNEALL!'!E30</f>
        <v>17.53</v>
      </c>
      <c r="E58" s="6" t="s">
        <v>10</v>
      </c>
    </row>
    <row r="59" spans="1:5">
      <c r="A59" s="17"/>
      <c r="B59" s="22" t="s">
        <v>31</v>
      </c>
      <c r="C59" s="13">
        <v>0</v>
      </c>
      <c r="D59" s="13">
        <f>'AN INNEALL!'!E32</f>
        <v>0</v>
      </c>
      <c r="E59" s="6" t="s">
        <v>10</v>
      </c>
    </row>
    <row r="60" spans="1:5">
      <c r="A60" s="17"/>
      <c r="B60" s="17"/>
      <c r="C60" s="13"/>
      <c r="D60" s="13"/>
      <c r="E60" s="6"/>
    </row>
    <row r="61" spans="1:5">
      <c r="A61" s="17"/>
      <c r="B61" s="22" t="s">
        <v>19</v>
      </c>
      <c r="C61" s="13">
        <v>0</v>
      </c>
      <c r="D61" s="6">
        <f>'AN INNEALL!'!E39</f>
        <v>0</v>
      </c>
      <c r="E61" s="6" t="s">
        <v>10</v>
      </c>
    </row>
    <row r="62" spans="1:5">
      <c r="A62" s="17"/>
      <c r="B62" s="22" t="s">
        <v>20</v>
      </c>
      <c r="C62" s="13">
        <v>7</v>
      </c>
      <c r="D62" s="7">
        <f>'AN INNEALL!'!E41</f>
        <v>59.115000000000002</v>
      </c>
      <c r="E62" s="6" t="s">
        <v>10</v>
      </c>
    </row>
    <row r="63" spans="1:5">
      <c r="A63" s="17"/>
      <c r="B63" s="22" t="s">
        <v>21</v>
      </c>
      <c r="C63" s="13">
        <v>0</v>
      </c>
      <c r="D63" s="7">
        <f>'AN INNEALL!'!E43</f>
        <v>0</v>
      </c>
      <c r="E63" s="6" t="s">
        <v>10</v>
      </c>
    </row>
    <row r="64" spans="1:5">
      <c r="A64" s="17"/>
      <c r="B64" s="22" t="s">
        <v>27</v>
      </c>
      <c r="C64" s="13">
        <v>0</v>
      </c>
      <c r="D64" s="8">
        <f>'AN INNEALL!'!E45</f>
        <v>0</v>
      </c>
      <c r="E64" s="6" t="s">
        <v>10</v>
      </c>
    </row>
    <row r="65" spans="1:5">
      <c r="A65" s="17"/>
      <c r="B65" s="22" t="s">
        <v>28</v>
      </c>
      <c r="C65" s="13">
        <v>0</v>
      </c>
      <c r="D65" s="8">
        <f>'AN INNEALL!'!E47</f>
        <v>0</v>
      </c>
      <c r="E65" s="6" t="s">
        <v>10</v>
      </c>
    </row>
    <row r="66" spans="1:5">
      <c r="A66" s="17"/>
      <c r="B66" s="22" t="s">
        <v>24</v>
      </c>
      <c r="C66" s="13">
        <v>0</v>
      </c>
      <c r="D66" s="8">
        <f>'AN INNEALL!'!E49</f>
        <v>0</v>
      </c>
      <c r="E66" s="6" t="s">
        <v>10</v>
      </c>
    </row>
    <row r="67" spans="1:5">
      <c r="A67" s="17"/>
      <c r="B67" s="17"/>
      <c r="C67" s="13"/>
      <c r="D67" s="13"/>
      <c r="E67" s="6"/>
    </row>
    <row r="68" spans="1:5">
      <c r="A68" s="17"/>
      <c r="B68" s="17"/>
      <c r="C68" s="13"/>
      <c r="D68" s="13"/>
      <c r="E68" s="6"/>
    </row>
    <row r="69" spans="1:5">
      <c r="A69" s="18" t="s">
        <v>32</v>
      </c>
      <c r="B69" s="23" t="s">
        <v>33</v>
      </c>
      <c r="C69" s="13"/>
      <c r="D69" s="13"/>
      <c r="E69" s="6"/>
    </row>
    <row r="70" spans="1:5">
      <c r="A70" s="17"/>
      <c r="B70" s="22" t="s">
        <v>9</v>
      </c>
      <c r="C70" s="13">
        <v>1400</v>
      </c>
      <c r="D70" s="13">
        <f>'AN INNEALL!'!F13</f>
        <v>9.375</v>
      </c>
      <c r="E70" s="6" t="s">
        <v>10</v>
      </c>
    </row>
    <row r="71" spans="1:5">
      <c r="A71" s="17"/>
      <c r="B71" s="22" t="s">
        <v>11</v>
      </c>
      <c r="C71" s="13">
        <v>1400</v>
      </c>
      <c r="D71" s="4">
        <f>'AN INNEALL!'!F16</f>
        <v>5.7250000000000005</v>
      </c>
      <c r="E71" s="6" t="s">
        <v>10</v>
      </c>
    </row>
    <row r="72" spans="1:5">
      <c r="A72" s="17"/>
      <c r="B72" s="17"/>
      <c r="C72" s="13"/>
      <c r="D72" s="13"/>
      <c r="E72" s="6"/>
    </row>
    <row r="73" spans="1:5">
      <c r="A73" s="17"/>
      <c r="B73" s="22" t="s">
        <v>12</v>
      </c>
      <c r="C73" s="13">
        <v>0</v>
      </c>
      <c r="D73" s="4">
        <f>'AN INNEALL!'!F20</f>
        <v>0</v>
      </c>
      <c r="E73" s="6" t="s">
        <v>10</v>
      </c>
    </row>
    <row r="74" spans="1:5">
      <c r="A74" s="17"/>
      <c r="B74" s="22" t="s">
        <v>13</v>
      </c>
      <c r="C74" s="13">
        <v>0</v>
      </c>
      <c r="D74" s="4">
        <f>'AN INNEALL!'!F22</f>
        <v>0</v>
      </c>
      <c r="E74" s="6" t="s">
        <v>10</v>
      </c>
    </row>
    <row r="75" spans="1:5">
      <c r="A75" s="17"/>
      <c r="B75" s="22" t="s">
        <v>14</v>
      </c>
      <c r="C75" s="13">
        <v>0</v>
      </c>
      <c r="D75" s="4">
        <f>'AN INNEALL!'!F24</f>
        <v>0</v>
      </c>
      <c r="E75" s="6" t="s">
        <v>10</v>
      </c>
    </row>
    <row r="76" spans="1:5">
      <c r="A76" s="17"/>
      <c r="B76" s="22" t="s">
        <v>15</v>
      </c>
      <c r="C76" s="13">
        <v>0</v>
      </c>
      <c r="D76" s="4">
        <f>'AN INNEALL!'!F26</f>
        <v>0</v>
      </c>
      <c r="E76" s="6" t="s">
        <v>10</v>
      </c>
    </row>
    <row r="77" spans="1:5">
      <c r="A77" s="17"/>
      <c r="B77" s="22" t="s">
        <v>34</v>
      </c>
      <c r="C77" s="13">
        <v>0</v>
      </c>
      <c r="D77" s="4">
        <f>'AN INNEALL!'!F28</f>
        <v>0</v>
      </c>
      <c r="E77" s="6" t="s">
        <v>10</v>
      </c>
    </row>
    <row r="78" spans="1:5">
      <c r="A78" s="17"/>
      <c r="B78" s="22" t="s">
        <v>17</v>
      </c>
      <c r="C78" s="13">
        <v>0</v>
      </c>
      <c r="D78" s="4">
        <f>'AN INNEALL!'!F30</f>
        <v>0</v>
      </c>
      <c r="E78" s="6" t="s">
        <v>10</v>
      </c>
    </row>
    <row r="79" spans="1:5">
      <c r="A79" s="17"/>
      <c r="B79" s="22" t="s">
        <v>31</v>
      </c>
      <c r="C79" s="13">
        <v>100</v>
      </c>
      <c r="D79" s="13">
        <f>'AN INNEALL!'!F32</f>
        <v>12</v>
      </c>
      <c r="E79" s="6" t="s">
        <v>10</v>
      </c>
    </row>
    <row r="80" spans="1:5">
      <c r="A80" s="17"/>
      <c r="B80" s="17"/>
      <c r="C80" s="13"/>
      <c r="D80" s="13"/>
      <c r="E80" s="6"/>
    </row>
    <row r="81" spans="1:5">
      <c r="A81" s="17"/>
      <c r="B81" s="22" t="s">
        <v>19</v>
      </c>
      <c r="C81" s="13">
        <v>0</v>
      </c>
      <c r="D81" s="6">
        <f>'AN INNEALL!'!F39</f>
        <v>0</v>
      </c>
      <c r="E81" s="6" t="s">
        <v>10</v>
      </c>
    </row>
    <row r="82" spans="1:5">
      <c r="A82" s="17"/>
      <c r="B82" s="22" t="s">
        <v>20</v>
      </c>
      <c r="C82" s="13">
        <v>0</v>
      </c>
      <c r="D82" s="7">
        <f>'AN INNEALL!'!F41</f>
        <v>0</v>
      </c>
      <c r="E82" s="6" t="s">
        <v>10</v>
      </c>
    </row>
    <row r="83" spans="1:5">
      <c r="A83" s="17"/>
      <c r="B83" s="22" t="s">
        <v>21</v>
      </c>
      <c r="C83" s="13">
        <v>7</v>
      </c>
      <c r="D83" s="7">
        <f>'AN INNEALL!'!F43</f>
        <v>49.034999999999997</v>
      </c>
      <c r="E83" s="6" t="s">
        <v>10</v>
      </c>
    </row>
    <row r="84" spans="1:5">
      <c r="A84" s="17"/>
      <c r="B84" s="22" t="s">
        <v>27</v>
      </c>
      <c r="C84" s="13">
        <v>0</v>
      </c>
      <c r="D84" s="8">
        <f>'AN INNEALL!'!F45</f>
        <v>0</v>
      </c>
      <c r="E84" s="6" t="s">
        <v>10</v>
      </c>
    </row>
    <row r="85" spans="1:5">
      <c r="A85" s="17"/>
      <c r="B85" s="22" t="s">
        <v>28</v>
      </c>
      <c r="C85" s="13">
        <v>0</v>
      </c>
      <c r="D85" s="8">
        <f>'AN INNEALL!'!F47</f>
        <v>0</v>
      </c>
      <c r="E85" s="6" t="s">
        <v>10</v>
      </c>
    </row>
    <row r="86" spans="1:5">
      <c r="A86" s="17"/>
      <c r="B86" s="22" t="s">
        <v>24</v>
      </c>
      <c r="C86" s="13">
        <v>0</v>
      </c>
      <c r="D86" s="8">
        <f>'AN INNEALL!'!F49</f>
        <v>0</v>
      </c>
      <c r="E86" s="6" t="s">
        <v>10</v>
      </c>
    </row>
    <row r="87" spans="1:5">
      <c r="A87" s="17"/>
      <c r="B87" s="17"/>
      <c r="C87" s="13"/>
      <c r="D87" s="13"/>
      <c r="E87" s="6"/>
    </row>
    <row r="88" spans="1:5">
      <c r="A88" s="17"/>
      <c r="B88" s="17"/>
      <c r="C88" s="13"/>
      <c r="D88" s="13"/>
      <c r="E88" s="6"/>
    </row>
    <row r="89" spans="1:5">
      <c r="A89" s="18" t="s">
        <v>35</v>
      </c>
      <c r="B89" s="24" t="s">
        <v>36</v>
      </c>
      <c r="C89" s="13"/>
      <c r="D89" s="13"/>
      <c r="E89" s="6"/>
    </row>
    <row r="90" spans="1:5">
      <c r="A90" s="17"/>
      <c r="B90" s="22" t="s">
        <v>9</v>
      </c>
      <c r="C90" s="13">
        <v>1500</v>
      </c>
      <c r="D90" s="13">
        <f>'AN INNEALL!'!G13</f>
        <v>9.375</v>
      </c>
      <c r="E90" s="6" t="s">
        <v>10</v>
      </c>
    </row>
    <row r="91" spans="1:5">
      <c r="A91" s="17"/>
      <c r="B91" s="22" t="s">
        <v>11</v>
      </c>
      <c r="C91" s="13">
        <v>1500</v>
      </c>
      <c r="D91" s="4">
        <f>'AN INNEALL!'!G16</f>
        <v>5.7250000000000005</v>
      </c>
      <c r="E91" s="6" t="s">
        <v>10</v>
      </c>
    </row>
    <row r="92" spans="1:5">
      <c r="A92" s="17"/>
      <c r="B92" s="17"/>
      <c r="C92" s="13"/>
      <c r="D92" s="13"/>
      <c r="E92" s="6"/>
    </row>
    <row r="93" spans="1:5">
      <c r="A93" s="17"/>
      <c r="B93" s="22" t="s">
        <v>12</v>
      </c>
      <c r="C93" s="13">
        <v>0</v>
      </c>
      <c r="D93" s="4">
        <f>'AN INNEALL!'!G20</f>
        <v>0</v>
      </c>
      <c r="E93" s="6" t="s">
        <v>10</v>
      </c>
    </row>
    <row r="94" spans="1:5">
      <c r="A94" s="17"/>
      <c r="B94" s="22" t="s">
        <v>13</v>
      </c>
      <c r="C94" s="13">
        <v>0</v>
      </c>
      <c r="D94" s="4">
        <f>'AN INNEALL!'!G22</f>
        <v>0</v>
      </c>
      <c r="E94" s="6" t="s">
        <v>10</v>
      </c>
    </row>
    <row r="95" spans="1:5">
      <c r="A95" s="17"/>
      <c r="B95" s="22" t="s">
        <v>14</v>
      </c>
      <c r="C95" s="13">
        <v>0</v>
      </c>
      <c r="D95" s="4">
        <f>'AN INNEALL!'!G24</f>
        <v>0</v>
      </c>
      <c r="E95" s="6" t="s">
        <v>10</v>
      </c>
    </row>
    <row r="96" spans="1:5">
      <c r="A96" s="17"/>
      <c r="B96" s="22" t="s">
        <v>15</v>
      </c>
      <c r="C96" s="13">
        <v>500</v>
      </c>
      <c r="D96" s="4">
        <f>'AN INNEALL!'!G26</f>
        <v>30.099999999999998</v>
      </c>
      <c r="E96" s="6" t="s">
        <v>10</v>
      </c>
    </row>
    <row r="97" spans="1:5">
      <c r="A97" s="17"/>
      <c r="B97" s="22" t="s">
        <v>34</v>
      </c>
      <c r="C97" s="13">
        <v>0</v>
      </c>
      <c r="D97" s="4">
        <f>'AN INNEALL!'!G28</f>
        <v>0</v>
      </c>
      <c r="E97" s="6" t="s">
        <v>10</v>
      </c>
    </row>
    <row r="98" spans="1:5">
      <c r="A98" s="17"/>
      <c r="B98" s="22" t="s">
        <v>17</v>
      </c>
      <c r="C98" s="13">
        <v>0</v>
      </c>
      <c r="D98" s="4">
        <f>'AN INNEALL!'!G30</f>
        <v>0</v>
      </c>
      <c r="E98" s="6" t="s">
        <v>10</v>
      </c>
    </row>
    <row r="99" spans="1:5">
      <c r="A99" s="17"/>
      <c r="B99" s="22" t="s">
        <v>18</v>
      </c>
      <c r="C99" s="13">
        <v>0</v>
      </c>
      <c r="D99" s="13">
        <f>'AN INNEALL!'!G32</f>
        <v>0</v>
      </c>
      <c r="E99" s="6" t="s">
        <v>10</v>
      </c>
    </row>
    <row r="100" spans="1:5">
      <c r="A100" s="17"/>
      <c r="B100" s="17"/>
      <c r="C100" s="13"/>
      <c r="D100" s="13"/>
      <c r="E100" s="6"/>
    </row>
    <row r="101" spans="1:5">
      <c r="A101" s="17"/>
      <c r="B101" s="22" t="s">
        <v>19</v>
      </c>
      <c r="C101" s="13">
        <v>0</v>
      </c>
      <c r="D101" s="6">
        <f>'AN INNEALL!'!G39</f>
        <v>0</v>
      </c>
      <c r="E101" s="6" t="s">
        <v>10</v>
      </c>
    </row>
    <row r="102" spans="1:5">
      <c r="A102" s="17"/>
      <c r="B102" s="22" t="s">
        <v>20</v>
      </c>
      <c r="C102" s="13">
        <v>0</v>
      </c>
      <c r="D102" s="7">
        <f>'AN INNEALL!'!G41</f>
        <v>0</v>
      </c>
      <c r="E102" s="6" t="s">
        <v>10</v>
      </c>
    </row>
    <row r="103" spans="1:5">
      <c r="A103" s="17"/>
      <c r="B103" s="22" t="s">
        <v>21</v>
      </c>
      <c r="C103" s="13">
        <v>0</v>
      </c>
      <c r="D103" s="7">
        <f>'AN INNEALL!'!G43</f>
        <v>0</v>
      </c>
      <c r="E103" s="6" t="s">
        <v>10</v>
      </c>
    </row>
    <row r="104" spans="1:5">
      <c r="A104" s="17"/>
      <c r="B104" s="22" t="s">
        <v>27</v>
      </c>
      <c r="C104" s="13">
        <v>7</v>
      </c>
      <c r="D104" s="8">
        <f>'AN INNEALL!'!G45</f>
        <v>41.055</v>
      </c>
      <c r="E104" s="6" t="s">
        <v>10</v>
      </c>
    </row>
    <row r="105" spans="1:5">
      <c r="A105" s="17"/>
      <c r="B105" s="22" t="s">
        <v>28</v>
      </c>
      <c r="C105" s="13">
        <v>0</v>
      </c>
      <c r="D105" s="8">
        <f>'AN INNEALL!'!G47</f>
        <v>0</v>
      </c>
      <c r="E105" s="6" t="s">
        <v>10</v>
      </c>
    </row>
    <row r="106" spans="1:5">
      <c r="A106" s="17"/>
      <c r="B106" s="22" t="s">
        <v>24</v>
      </c>
      <c r="C106" s="13">
        <v>0</v>
      </c>
      <c r="D106" s="8">
        <f>'AN INNEALL!'!G49</f>
        <v>0</v>
      </c>
      <c r="E106" s="6" t="s">
        <v>10</v>
      </c>
    </row>
    <row r="107" spans="1:5">
      <c r="A107" s="17"/>
      <c r="B107" s="17"/>
      <c r="C107" s="13"/>
      <c r="D107" s="13"/>
      <c r="E107" s="6"/>
    </row>
    <row r="108" spans="1:5">
      <c r="A108" s="17"/>
      <c r="B108" s="17"/>
      <c r="C108" s="13"/>
      <c r="D108" s="13"/>
      <c r="E108" s="6"/>
    </row>
    <row r="109" spans="1:5">
      <c r="A109" s="18" t="s">
        <v>37</v>
      </c>
      <c r="B109" s="24" t="s">
        <v>38</v>
      </c>
      <c r="C109" s="13"/>
      <c r="D109" s="13"/>
      <c r="E109" s="6"/>
    </row>
    <row r="110" spans="1:5">
      <c r="A110" s="17"/>
      <c r="B110" s="22" t="s">
        <v>9</v>
      </c>
      <c r="C110" s="13">
        <v>1600</v>
      </c>
      <c r="D110" s="13">
        <f>'AN INNEALL!'!H13</f>
        <v>9.375</v>
      </c>
      <c r="E110" s="6" t="s">
        <v>10</v>
      </c>
    </row>
    <row r="111" spans="1:5">
      <c r="A111" s="17"/>
      <c r="B111" s="22" t="s">
        <v>11</v>
      </c>
      <c r="C111" s="13">
        <v>1600</v>
      </c>
      <c r="D111" s="4">
        <f>'AN INNEALL!'!H16</f>
        <v>5.7250000000000005</v>
      </c>
      <c r="E111" s="6" t="s">
        <v>10</v>
      </c>
    </row>
    <row r="112" spans="1:5">
      <c r="A112" s="17"/>
      <c r="B112" s="17"/>
      <c r="C112" s="13"/>
      <c r="D112" s="13"/>
      <c r="E112" s="6"/>
    </row>
    <row r="113" spans="1:5">
      <c r="A113" s="17"/>
      <c r="B113" s="22" t="s">
        <v>12</v>
      </c>
      <c r="C113" s="13">
        <v>0</v>
      </c>
      <c r="D113" s="4">
        <f>'AN INNEALL!'!H20</f>
        <v>0</v>
      </c>
      <c r="E113" s="6" t="s">
        <v>10</v>
      </c>
    </row>
    <row r="114" spans="1:5">
      <c r="A114" s="17"/>
      <c r="B114" s="22" t="s">
        <v>13</v>
      </c>
      <c r="C114" s="13">
        <v>10</v>
      </c>
      <c r="D114" s="4">
        <f>'AN INNEALL!'!H22</f>
        <v>26.83</v>
      </c>
      <c r="E114" s="6" t="s">
        <v>10</v>
      </c>
    </row>
    <row r="115" spans="1:5">
      <c r="A115" s="17"/>
      <c r="B115" s="22" t="s">
        <v>14</v>
      </c>
      <c r="C115" s="13">
        <v>0</v>
      </c>
      <c r="D115" s="4">
        <f>'AN INNEALL!'!H24</f>
        <v>0</v>
      </c>
      <c r="E115" s="6" t="s">
        <v>10</v>
      </c>
    </row>
    <row r="116" spans="1:5">
      <c r="A116" s="17"/>
      <c r="B116" s="22" t="s">
        <v>15</v>
      </c>
      <c r="C116" s="13">
        <v>0</v>
      </c>
      <c r="D116" s="4">
        <f>'AN INNEALL!'!H26</f>
        <v>0</v>
      </c>
      <c r="E116" s="6" t="s">
        <v>10</v>
      </c>
    </row>
    <row r="117" spans="1:5">
      <c r="A117" s="17"/>
      <c r="B117" s="22" t="s">
        <v>34</v>
      </c>
      <c r="C117" s="13">
        <v>0</v>
      </c>
      <c r="D117" s="4">
        <f>'AN INNEALL!'!H28</f>
        <v>0</v>
      </c>
      <c r="E117" s="6" t="s">
        <v>10</v>
      </c>
    </row>
    <row r="118" spans="1:5">
      <c r="A118" s="17"/>
      <c r="B118" s="22" t="s">
        <v>17</v>
      </c>
      <c r="C118" s="13">
        <v>0</v>
      </c>
      <c r="D118" s="4">
        <f>'AN INNEALL!'!H30</f>
        <v>0</v>
      </c>
      <c r="E118" s="6" t="s">
        <v>10</v>
      </c>
    </row>
    <row r="119" spans="1:5">
      <c r="A119" s="17"/>
      <c r="B119" s="22" t="s">
        <v>31</v>
      </c>
      <c r="C119" s="13">
        <v>0</v>
      </c>
      <c r="D119" s="13">
        <f>'AN INNEALL!'!H32</f>
        <v>0</v>
      </c>
      <c r="E119" s="6" t="s">
        <v>10</v>
      </c>
    </row>
    <row r="120" spans="1:5">
      <c r="A120" s="17"/>
      <c r="B120" s="17"/>
      <c r="C120" s="13"/>
      <c r="D120" s="13"/>
      <c r="E120" s="6"/>
    </row>
    <row r="121" spans="1:5">
      <c r="A121" s="17"/>
      <c r="B121" s="22" t="s">
        <v>19</v>
      </c>
      <c r="C121" s="13">
        <v>0</v>
      </c>
      <c r="D121" s="6">
        <f>'AN INNEALL!'!H39</f>
        <v>0</v>
      </c>
      <c r="E121" s="6" t="s">
        <v>10</v>
      </c>
    </row>
    <row r="122" spans="1:5">
      <c r="A122" s="17"/>
      <c r="B122" s="22" t="s">
        <v>20</v>
      </c>
      <c r="C122" s="13">
        <v>0</v>
      </c>
      <c r="D122" s="7">
        <f>'AN INNEALL!'!H41</f>
        <v>0</v>
      </c>
      <c r="E122" s="6" t="s">
        <v>10</v>
      </c>
    </row>
    <row r="123" spans="1:5">
      <c r="A123" s="17"/>
      <c r="B123" s="22" t="s">
        <v>21</v>
      </c>
      <c r="C123" s="13">
        <v>0</v>
      </c>
      <c r="D123" s="7">
        <f>'AN INNEALL!'!H43</f>
        <v>0</v>
      </c>
      <c r="E123" s="6" t="s">
        <v>10</v>
      </c>
    </row>
    <row r="124" spans="1:5">
      <c r="A124" s="17"/>
      <c r="B124" s="22" t="s">
        <v>27</v>
      </c>
      <c r="C124" s="13">
        <v>0</v>
      </c>
      <c r="D124" s="8">
        <f>'AN INNEALL!'!H45</f>
        <v>0</v>
      </c>
      <c r="E124" s="6" t="s">
        <v>10</v>
      </c>
    </row>
    <row r="125" spans="1:5">
      <c r="A125" s="17"/>
      <c r="B125" s="22" t="s">
        <v>28</v>
      </c>
      <c r="C125" s="13">
        <v>7</v>
      </c>
      <c r="D125" s="8">
        <f>'AN INNEALL!'!H47</f>
        <v>40.005000000000003</v>
      </c>
      <c r="E125" s="6" t="s">
        <v>10</v>
      </c>
    </row>
    <row r="126" spans="1:5">
      <c r="A126" s="17"/>
      <c r="B126" s="22" t="s">
        <v>24</v>
      </c>
      <c r="C126" s="13">
        <v>0</v>
      </c>
      <c r="D126" s="8">
        <f>'AN INNEALL!'!H49</f>
        <v>0</v>
      </c>
      <c r="E126" s="6" t="s">
        <v>10</v>
      </c>
    </row>
    <row r="127" spans="1:5">
      <c r="A127" s="17"/>
      <c r="B127" s="17"/>
      <c r="C127" s="13"/>
      <c r="D127" s="13"/>
      <c r="E127" s="6"/>
    </row>
    <row r="128" spans="1:5">
      <c r="A128" s="17"/>
      <c r="B128" s="17"/>
      <c r="C128" s="13"/>
      <c r="D128" s="13"/>
      <c r="E128" s="6"/>
    </row>
    <row r="129" spans="1:5">
      <c r="A129" s="18" t="s">
        <v>39</v>
      </c>
      <c r="B129" s="23" t="s">
        <v>40</v>
      </c>
      <c r="C129" s="13"/>
      <c r="D129" s="13"/>
      <c r="E129" s="6"/>
    </row>
    <row r="130" spans="1:5">
      <c r="A130" s="17"/>
      <c r="B130" s="22" t="s">
        <v>9</v>
      </c>
      <c r="C130" s="13">
        <v>1700</v>
      </c>
      <c r="D130" s="13">
        <f>'AN INNEALL!'!I13</f>
        <v>9.375</v>
      </c>
      <c r="E130" s="6" t="s">
        <v>10</v>
      </c>
    </row>
    <row r="131" spans="1:5">
      <c r="A131" s="17"/>
      <c r="B131" s="22" t="s">
        <v>11</v>
      </c>
      <c r="C131" s="13">
        <v>1700</v>
      </c>
      <c r="D131" s="4">
        <f>'AN INNEALL!'!I16</f>
        <v>5.7250000000000005</v>
      </c>
      <c r="E131" s="6" t="s">
        <v>10</v>
      </c>
    </row>
    <row r="132" spans="1:5">
      <c r="A132" s="17"/>
      <c r="B132" s="17"/>
      <c r="C132" s="13"/>
      <c r="D132" s="13"/>
      <c r="E132" s="6"/>
    </row>
    <row r="133" spans="1:5">
      <c r="A133" s="17"/>
      <c r="B133" s="22" t="s">
        <v>12</v>
      </c>
      <c r="C133" s="13">
        <v>10</v>
      </c>
      <c r="D133" s="4">
        <f>'AN INNEALL!'!I20</f>
        <v>23.55</v>
      </c>
      <c r="E133" s="6" t="s">
        <v>10</v>
      </c>
    </row>
    <row r="134" spans="1:5">
      <c r="A134" s="17"/>
      <c r="B134" s="22" t="s">
        <v>13</v>
      </c>
      <c r="C134" s="13">
        <v>0</v>
      </c>
      <c r="D134" s="4">
        <f>'AN INNEALL!'!I22</f>
        <v>0</v>
      </c>
      <c r="E134" s="6" t="s">
        <v>10</v>
      </c>
    </row>
    <row r="135" spans="1:5">
      <c r="A135" s="17"/>
      <c r="B135" s="22" t="s">
        <v>14</v>
      </c>
      <c r="C135" s="13">
        <v>0</v>
      </c>
      <c r="D135" s="4">
        <f>'AN INNEALL!'!I24</f>
        <v>0</v>
      </c>
      <c r="E135" s="6" t="s">
        <v>10</v>
      </c>
    </row>
    <row r="136" spans="1:5">
      <c r="A136" s="17"/>
      <c r="B136" s="22" t="s">
        <v>15</v>
      </c>
      <c r="C136" s="13">
        <v>0</v>
      </c>
      <c r="D136" s="4">
        <f>'AN INNEALL!'!I26</f>
        <v>0</v>
      </c>
      <c r="E136" s="6" t="s">
        <v>10</v>
      </c>
    </row>
    <row r="137" spans="1:5">
      <c r="A137" s="17"/>
      <c r="B137" s="22" t="s">
        <v>16</v>
      </c>
      <c r="C137" s="13">
        <v>0</v>
      </c>
      <c r="D137" s="4">
        <f>'AN INNEALL!'!I28</f>
        <v>0</v>
      </c>
      <c r="E137" s="6" t="s">
        <v>10</v>
      </c>
    </row>
    <row r="138" spans="1:5">
      <c r="A138" s="17"/>
      <c r="B138" s="22" t="s">
        <v>17</v>
      </c>
      <c r="C138" s="13">
        <v>0</v>
      </c>
      <c r="D138" s="4">
        <f>'AN INNEALL!'!I30</f>
        <v>0</v>
      </c>
      <c r="E138" s="6" t="s">
        <v>10</v>
      </c>
    </row>
    <row r="139" spans="1:5">
      <c r="A139" s="17"/>
      <c r="B139" s="22" t="s">
        <v>31</v>
      </c>
      <c r="C139" s="13">
        <v>0</v>
      </c>
      <c r="D139" s="13">
        <f>'AN INNEALL!'!I32</f>
        <v>0</v>
      </c>
      <c r="E139" s="6" t="s">
        <v>10</v>
      </c>
    </row>
    <row r="140" spans="1:5">
      <c r="A140" s="17"/>
      <c r="B140" s="17"/>
      <c r="C140" s="13"/>
      <c r="D140" s="13"/>
      <c r="E140" s="6"/>
    </row>
    <row r="141" spans="1:5">
      <c r="A141" s="17"/>
      <c r="B141" s="22" t="s">
        <v>19</v>
      </c>
      <c r="C141" s="13">
        <v>0</v>
      </c>
      <c r="D141" s="6">
        <f>'AN INNEALL!'!I39</f>
        <v>0</v>
      </c>
      <c r="E141" s="6" t="s">
        <v>10</v>
      </c>
    </row>
    <row r="142" spans="1:5">
      <c r="A142" s="17"/>
      <c r="B142" s="22" t="s">
        <v>20</v>
      </c>
      <c r="C142" s="13">
        <v>0</v>
      </c>
      <c r="D142" s="7">
        <f>'AN INNEALL!'!I41</f>
        <v>0</v>
      </c>
      <c r="E142" s="6" t="s">
        <v>10</v>
      </c>
    </row>
    <row r="143" spans="1:5">
      <c r="A143" s="17"/>
      <c r="B143" s="22" t="s">
        <v>41</v>
      </c>
      <c r="C143" s="13">
        <v>0</v>
      </c>
      <c r="D143" s="7">
        <f>'AN INNEALL!'!I43</f>
        <v>0</v>
      </c>
      <c r="E143" s="6" t="s">
        <v>10</v>
      </c>
    </row>
    <row r="144" spans="1:5">
      <c r="A144" s="17"/>
      <c r="B144" s="22" t="s">
        <v>27</v>
      </c>
      <c r="C144" s="13">
        <v>0</v>
      </c>
      <c r="D144" s="8">
        <f>'AN INNEALL!'!I45</f>
        <v>0</v>
      </c>
      <c r="E144" s="6" t="s">
        <v>10</v>
      </c>
    </row>
    <row r="145" spans="1:5">
      <c r="A145" s="17"/>
      <c r="B145" s="22" t="s">
        <v>28</v>
      </c>
      <c r="C145" s="13">
        <v>0</v>
      </c>
      <c r="D145" s="8">
        <f>'AN INNEALL!'!I47</f>
        <v>0</v>
      </c>
      <c r="E145" s="6" t="s">
        <v>10</v>
      </c>
    </row>
    <row r="146" spans="1:5">
      <c r="A146" s="17"/>
      <c r="B146" s="22" t="s">
        <v>24</v>
      </c>
      <c r="C146" s="13">
        <v>7</v>
      </c>
      <c r="D146" s="8">
        <f>'AN INNEALL!'!I49</f>
        <v>30.345000000000002</v>
      </c>
      <c r="E146" s="6" t="s">
        <v>10</v>
      </c>
    </row>
    <row r="147" spans="1:5">
      <c r="A147" s="13"/>
      <c r="B147" s="22"/>
      <c r="C147" s="13"/>
      <c r="D147" s="13"/>
      <c r="E147" s="13"/>
    </row>
  </sheetData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tabSelected="1" workbookViewId="0">
      <selection activeCell="A2" sqref="A2:G2"/>
    </sheetView>
  </sheetViews>
  <sheetFormatPr defaultRowHeight="12.75"/>
  <cols>
    <col min="8" max="8" width="22.7109375" customWidth="1"/>
  </cols>
  <sheetData>
    <row r="1" spans="1:10" ht="59.25">
      <c r="A1" s="10" t="s">
        <v>42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30">
      <c r="A2" s="25" t="s">
        <v>43</v>
      </c>
      <c r="B2" s="25"/>
      <c r="C2" s="25"/>
      <c r="D2" s="25"/>
      <c r="E2" s="25"/>
      <c r="F2" s="25"/>
      <c r="G2" s="25"/>
      <c r="H2" s="14">
        <f>'AN INNEALL!'!I59</f>
        <v>640.625</v>
      </c>
      <c r="I2" s="12" t="s">
        <v>10</v>
      </c>
      <c r="J2" s="13"/>
    </row>
    <row r="4" spans="1:10" ht="20.25">
      <c r="A4" s="15"/>
      <c r="B4" s="13"/>
      <c r="C4" s="13"/>
      <c r="D4" s="13"/>
      <c r="E4" s="13"/>
      <c r="F4" s="13"/>
      <c r="G4" s="13"/>
      <c r="H4" s="13"/>
      <c r="I4" s="13"/>
      <c r="J4" s="13"/>
    </row>
  </sheetData>
  <mergeCells count="1">
    <mergeCell ref="A2:G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P59"/>
  <sheetViews>
    <sheetView topLeftCell="A3" workbookViewId="0">
      <selection activeCell="C52" sqref="C52"/>
    </sheetView>
  </sheetViews>
  <sheetFormatPr defaultColWidth="14.42578125" defaultRowHeight="12.75"/>
  <cols>
    <col min="1" max="1" width="33.85546875" customWidth="1"/>
    <col min="2" max="2" width="7.42578125" bestFit="1" customWidth="1"/>
    <col min="11" max="11" width="15.85546875" customWidth="1"/>
  </cols>
  <sheetData>
    <row r="1" spans="1:14" ht="15.75" customHeight="1">
      <c r="A1" s="25" t="s">
        <v>44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customHeight="1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15.75" customHeight="1">
      <c r="A3" s="26" t="s">
        <v>45</v>
      </c>
      <c r="B3" s="26"/>
      <c r="C3" s="26"/>
      <c r="D3" s="26"/>
      <c r="E3" s="26"/>
      <c r="F3" s="26"/>
      <c r="G3" s="26"/>
      <c r="H3" s="26"/>
      <c r="I3" s="26"/>
      <c r="J3" s="26"/>
      <c r="K3" s="13"/>
      <c r="L3" s="13"/>
      <c r="M3" s="13"/>
      <c r="N3" s="13"/>
    </row>
    <row r="4" spans="1:14" ht="15.75" customHeight="1">
      <c r="A4" s="26"/>
      <c r="B4" s="26"/>
      <c r="C4" s="26"/>
      <c r="D4" s="26"/>
      <c r="E4" s="26"/>
      <c r="F4" s="26"/>
      <c r="G4" s="26"/>
      <c r="H4" s="26"/>
      <c r="I4" s="26"/>
      <c r="J4" s="26"/>
      <c r="K4" s="13"/>
      <c r="L4" s="13"/>
      <c r="M4" s="13"/>
      <c r="N4" s="13"/>
    </row>
    <row r="5" spans="1:14">
      <c r="A5" s="13"/>
      <c r="B5" s="4">
        <v>3.2</v>
      </c>
      <c r="C5" s="4">
        <v>3.75</v>
      </c>
      <c r="D5" s="4">
        <v>10.8</v>
      </c>
      <c r="E5" s="13">
        <f>C5*D5</f>
        <v>40.5</v>
      </c>
      <c r="F5" s="13"/>
      <c r="G5" s="13"/>
      <c r="H5" s="13"/>
      <c r="I5" s="13"/>
      <c r="J5" s="13"/>
      <c r="K5" s="13"/>
      <c r="L5" s="13"/>
      <c r="M5" s="13"/>
      <c r="N5" s="13"/>
    </row>
    <row r="6" spans="1:14">
      <c r="A6" s="1" t="s">
        <v>46</v>
      </c>
      <c r="B6" s="1"/>
      <c r="C6" s="1" t="s">
        <v>8</v>
      </c>
      <c r="D6" s="1" t="s">
        <v>26</v>
      </c>
      <c r="E6" s="1" t="s">
        <v>30</v>
      </c>
      <c r="F6" s="1" t="s">
        <v>33</v>
      </c>
      <c r="G6" s="1" t="s">
        <v>36</v>
      </c>
      <c r="H6" s="1" t="s">
        <v>47</v>
      </c>
      <c r="I6" s="1" t="s">
        <v>40</v>
      </c>
      <c r="J6" s="1" t="s">
        <v>48</v>
      </c>
      <c r="K6" s="1" t="s">
        <v>49</v>
      </c>
      <c r="L6" s="13"/>
      <c r="M6" s="13"/>
      <c r="N6" s="13"/>
    </row>
    <row r="7" spans="1:14">
      <c r="A7" s="1" t="s">
        <v>50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4" t="s">
        <v>51</v>
      </c>
      <c r="N7" s="4">
        <v>0.375</v>
      </c>
    </row>
    <row r="8" spans="1:14">
      <c r="A8" s="2" t="s">
        <v>52</v>
      </c>
      <c r="B8" s="3">
        <f>'Ionchur Sonraí'!C3</f>
        <v>4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4"/>
      <c r="N8" s="4"/>
    </row>
    <row r="9" spans="1:14">
      <c r="A9" s="2" t="s">
        <v>53</v>
      </c>
      <c r="B9" s="3">
        <f>'Ionchur Sonraí'!C4</f>
        <v>1000</v>
      </c>
      <c r="C9" s="4"/>
      <c r="D9" s="4"/>
      <c r="E9" s="4"/>
      <c r="F9" s="4"/>
      <c r="G9" s="4"/>
      <c r="H9" s="4"/>
      <c r="I9" s="4"/>
      <c r="J9" s="4"/>
      <c r="K9" s="13"/>
      <c r="L9" s="13"/>
      <c r="M9" s="4"/>
      <c r="N9" s="4"/>
    </row>
    <row r="10" spans="1:14">
      <c r="A10" s="2" t="s">
        <v>54</v>
      </c>
      <c r="B10" s="3">
        <f>'Ionchur Sonraí'!C5</f>
        <v>1000</v>
      </c>
      <c r="C10" s="4"/>
      <c r="D10" s="4"/>
      <c r="E10" s="4"/>
      <c r="F10" s="4"/>
      <c r="G10" s="4"/>
      <c r="H10" s="4"/>
      <c r="I10" s="4"/>
      <c r="J10" s="4"/>
      <c r="K10" s="13"/>
      <c r="L10" s="13"/>
      <c r="M10" s="4"/>
      <c r="N10" s="4"/>
    </row>
    <row r="11" spans="1:14">
      <c r="A11" s="4" t="s">
        <v>55</v>
      </c>
      <c r="B11" s="4"/>
      <c r="C11" s="13">
        <f>'Ionchur Sonraí'!C10</f>
        <v>1200</v>
      </c>
      <c r="D11" s="4">
        <f>'Ionchur Sonraí'!C30</f>
        <v>1200</v>
      </c>
      <c r="E11" s="13">
        <f>'Ionchur Sonraí'!C50</f>
        <v>1300</v>
      </c>
      <c r="F11" s="4">
        <f>'Ionchur Sonraí'!C70</f>
        <v>1400</v>
      </c>
      <c r="G11" s="4">
        <f>'Ionchur Sonraí'!C90</f>
        <v>1500</v>
      </c>
      <c r="H11" s="4">
        <f>'Ionchur Sonraí'!C110</f>
        <v>1600</v>
      </c>
      <c r="I11" s="4">
        <f>'Ionchur Sonraí'!C130</f>
        <v>1700</v>
      </c>
      <c r="J11" s="4"/>
      <c r="K11" s="13">
        <f>J11*N7</f>
        <v>0</v>
      </c>
      <c r="L11" s="13"/>
      <c r="M11" s="4" t="s">
        <v>56</v>
      </c>
      <c r="N11" s="4">
        <v>2.6829999999999998</v>
      </c>
    </row>
    <row r="12" spans="1:14">
      <c r="A12" s="4"/>
      <c r="B12" s="4"/>
      <c r="C12" s="13">
        <f>C11-B9</f>
        <v>200</v>
      </c>
      <c r="D12" s="4">
        <f t="shared" ref="D12:I12" si="0">D11-C11</f>
        <v>0</v>
      </c>
      <c r="E12" s="4">
        <f t="shared" si="0"/>
        <v>100</v>
      </c>
      <c r="F12" s="4">
        <f t="shared" si="0"/>
        <v>100</v>
      </c>
      <c r="G12" s="4">
        <f t="shared" si="0"/>
        <v>100</v>
      </c>
      <c r="H12" s="4">
        <f t="shared" si="0"/>
        <v>100</v>
      </c>
      <c r="I12" s="4">
        <f t="shared" si="0"/>
        <v>100</v>
      </c>
      <c r="J12" s="4"/>
      <c r="K12" s="13"/>
      <c r="L12" s="13"/>
      <c r="M12" s="4"/>
      <c r="N12" s="4"/>
    </row>
    <row r="13" spans="1:14">
      <c r="A13" s="4" t="s">
        <v>57</v>
      </c>
      <c r="B13" s="13"/>
      <c r="C13" s="13">
        <f t="shared" ref="C13:I13" si="1">(C12)/$B$8*$N$7</f>
        <v>18.75</v>
      </c>
      <c r="D13" s="13">
        <f t="shared" si="1"/>
        <v>0</v>
      </c>
      <c r="E13" s="13">
        <f t="shared" si="1"/>
        <v>9.375</v>
      </c>
      <c r="F13" s="13">
        <f t="shared" si="1"/>
        <v>9.375</v>
      </c>
      <c r="G13" s="13">
        <f t="shared" si="1"/>
        <v>9.375</v>
      </c>
      <c r="H13" s="13">
        <f t="shared" si="1"/>
        <v>9.375</v>
      </c>
      <c r="I13" s="13">
        <f t="shared" si="1"/>
        <v>9.375</v>
      </c>
      <c r="J13" s="13">
        <f>SUM(C13:I13)</f>
        <v>65.625</v>
      </c>
      <c r="K13" s="13"/>
      <c r="L13" s="13"/>
      <c r="M13" s="4"/>
      <c r="N13" s="4"/>
    </row>
    <row r="14" spans="1:14">
      <c r="A14" s="4" t="s">
        <v>58</v>
      </c>
      <c r="B14" s="4"/>
      <c r="C14" s="4">
        <f>'Ionchur Sonraí'!C11</f>
        <v>1100</v>
      </c>
      <c r="D14" s="4">
        <f>'Ionchur Sonraí'!C31</f>
        <v>1200</v>
      </c>
      <c r="E14" s="4">
        <f>'Ionchur Sonraí'!C51</f>
        <v>1300</v>
      </c>
      <c r="F14" s="4">
        <f>'Ionchur Sonraí'!C71</f>
        <v>1400</v>
      </c>
      <c r="G14" s="4">
        <f>'Ionchur Sonraí'!C91</f>
        <v>1500</v>
      </c>
      <c r="H14" s="4">
        <f>'Ionchur Sonraí'!C111</f>
        <v>1600</v>
      </c>
      <c r="I14" s="4">
        <f>'Ionchur Sonraí'!C131</f>
        <v>1700</v>
      </c>
      <c r="J14" s="13">
        <f>SUM(C14:I14)</f>
        <v>9800</v>
      </c>
      <c r="K14" s="13">
        <f>J14*N18</f>
        <v>2244.2000000000003</v>
      </c>
      <c r="L14" s="13"/>
      <c r="M14" s="4" t="s">
        <v>59</v>
      </c>
      <c r="N14" s="4">
        <v>2.355</v>
      </c>
    </row>
    <row r="15" spans="1:14">
      <c r="A15" s="4"/>
      <c r="B15" s="4"/>
      <c r="C15" s="4">
        <f>C14-B10</f>
        <v>100</v>
      </c>
      <c r="D15" s="4">
        <f t="shared" ref="D15:I15" si="2">D14-C14</f>
        <v>100</v>
      </c>
      <c r="E15" s="4">
        <f t="shared" si="2"/>
        <v>100</v>
      </c>
      <c r="F15" s="4">
        <f t="shared" si="2"/>
        <v>100</v>
      </c>
      <c r="G15" s="4">
        <f t="shared" si="2"/>
        <v>100</v>
      </c>
      <c r="H15" s="4">
        <f t="shared" si="2"/>
        <v>100</v>
      </c>
      <c r="I15" s="4">
        <f t="shared" si="2"/>
        <v>100</v>
      </c>
      <c r="J15" s="13"/>
      <c r="K15" s="13"/>
      <c r="L15" s="13"/>
      <c r="M15" s="4"/>
      <c r="N15" s="4"/>
    </row>
    <row r="16" spans="1:14">
      <c r="A16" s="4" t="s">
        <v>60</v>
      </c>
      <c r="B16" s="4"/>
      <c r="C16" s="4">
        <f t="shared" ref="C16:I16" si="3">(C15)/$B$8*$N$18</f>
        <v>5.7250000000000005</v>
      </c>
      <c r="D16" s="4">
        <f t="shared" si="3"/>
        <v>5.7250000000000005</v>
      </c>
      <c r="E16" s="4">
        <f t="shared" si="3"/>
        <v>5.7250000000000005</v>
      </c>
      <c r="F16" s="4">
        <f t="shared" si="3"/>
        <v>5.7250000000000005</v>
      </c>
      <c r="G16" s="4">
        <f t="shared" si="3"/>
        <v>5.7250000000000005</v>
      </c>
      <c r="H16" s="4">
        <f t="shared" si="3"/>
        <v>5.7250000000000005</v>
      </c>
      <c r="I16" s="4">
        <f t="shared" si="3"/>
        <v>5.7250000000000005</v>
      </c>
      <c r="J16" s="4">
        <f>SUM(C16:I16)</f>
        <v>40.075000000000003</v>
      </c>
      <c r="K16" s="13"/>
      <c r="L16" s="13"/>
      <c r="M16" s="4" t="s">
        <v>61</v>
      </c>
      <c r="N16" s="4">
        <v>2.9569999999999999</v>
      </c>
    </row>
    <row r="17" spans="1:14">
      <c r="A17" s="1"/>
      <c r="B17" s="13"/>
      <c r="C17" s="13"/>
      <c r="D17" s="13"/>
      <c r="E17" s="13"/>
      <c r="F17" s="13"/>
      <c r="G17" s="13"/>
      <c r="H17" s="13"/>
      <c r="I17" s="13"/>
      <c r="J17" s="4">
        <f>SUM(C17:I17)</f>
        <v>0</v>
      </c>
      <c r="K17" s="13"/>
      <c r="L17" s="13"/>
      <c r="M17" s="4"/>
      <c r="N17" s="4"/>
    </row>
    <row r="18" spans="1:14">
      <c r="A18" s="1" t="s">
        <v>62</v>
      </c>
      <c r="B18" s="13"/>
      <c r="C18" s="13"/>
      <c r="D18" s="13"/>
      <c r="E18" s="13"/>
      <c r="F18" s="13"/>
      <c r="G18" s="13"/>
      <c r="H18" s="13"/>
      <c r="I18" s="13"/>
      <c r="J18" s="4">
        <f>SUM(C18:I18)</f>
        <v>0</v>
      </c>
      <c r="K18" s="13"/>
      <c r="L18" s="13"/>
      <c r="M18" s="4" t="s">
        <v>63</v>
      </c>
      <c r="N18" s="4">
        <v>0.22900000000000001</v>
      </c>
    </row>
    <row r="19" spans="1:14">
      <c r="A19" s="4" t="s">
        <v>64</v>
      </c>
      <c r="B19" s="13"/>
      <c r="C19" s="4">
        <f>'Ionchur Sonraí'!C13</f>
        <v>0</v>
      </c>
      <c r="D19" s="4">
        <f>'Ionchur Sonraí'!C33</f>
        <v>5</v>
      </c>
      <c r="E19" s="4">
        <f>'Ionchur Sonraí'!C53</f>
        <v>0</v>
      </c>
      <c r="F19" s="4">
        <f>'Ionchur Sonraí'!C73</f>
        <v>0</v>
      </c>
      <c r="G19" s="4">
        <f>'Ionchur Sonraí'!C93</f>
        <v>0</v>
      </c>
      <c r="H19" s="4">
        <f>'Ionchur Sonraí'!C113</f>
        <v>0</v>
      </c>
      <c r="I19" s="4">
        <f>'Ionchur Sonraí'!C133</f>
        <v>10</v>
      </c>
      <c r="J19" s="13"/>
      <c r="K19" s="4">
        <f>J19*N14</f>
        <v>0</v>
      </c>
      <c r="L19" s="13"/>
      <c r="M19" s="4"/>
      <c r="N19" s="4"/>
    </row>
    <row r="20" spans="1:14">
      <c r="A20" s="4"/>
      <c r="B20" s="4"/>
      <c r="C20" s="4">
        <f t="shared" ref="C20:I20" si="4">C19*$N$14</f>
        <v>0</v>
      </c>
      <c r="D20" s="4">
        <f t="shared" si="4"/>
        <v>11.775</v>
      </c>
      <c r="E20" s="4">
        <f t="shared" si="4"/>
        <v>0</v>
      </c>
      <c r="F20" s="4">
        <f t="shared" si="4"/>
        <v>0</v>
      </c>
      <c r="G20" s="4">
        <f t="shared" si="4"/>
        <v>0</v>
      </c>
      <c r="H20" s="4">
        <f t="shared" si="4"/>
        <v>0</v>
      </c>
      <c r="I20" s="4">
        <f t="shared" si="4"/>
        <v>23.55</v>
      </c>
      <c r="J20" s="4">
        <f>SUM(C20:I20)</f>
        <v>35.325000000000003</v>
      </c>
      <c r="K20" s="13"/>
      <c r="L20" s="13"/>
      <c r="M20" s="4"/>
      <c r="N20" s="13"/>
    </row>
    <row r="21" spans="1:14">
      <c r="A21" s="4" t="s">
        <v>65</v>
      </c>
      <c r="B21" s="4"/>
      <c r="C21" s="4">
        <f>'Ionchur Sonraí'!C14</f>
        <v>0</v>
      </c>
      <c r="D21" s="4">
        <f>'Ionchur Sonraí'!C34</f>
        <v>0</v>
      </c>
      <c r="E21" s="4">
        <f>'Ionchur Sonraí'!C54</f>
        <v>0</v>
      </c>
      <c r="F21" s="4">
        <f>'Ionchur Sonraí'!C74</f>
        <v>0</v>
      </c>
      <c r="G21" s="4">
        <f>'Ionchur Sonraí'!C94</f>
        <v>0</v>
      </c>
      <c r="H21" s="4">
        <f>'Ionchur Sonraí'!C114</f>
        <v>10</v>
      </c>
      <c r="I21" s="4">
        <f>'Ionchur Sonraí'!C134</f>
        <v>0</v>
      </c>
      <c r="J21" s="13"/>
      <c r="K21" s="13">
        <f>J21*N11</f>
        <v>0</v>
      </c>
      <c r="L21" s="13"/>
      <c r="M21" s="4" t="s">
        <v>66</v>
      </c>
      <c r="N21" s="13"/>
    </row>
    <row r="22" spans="1:14">
      <c r="A22" s="4"/>
      <c r="B22" s="4"/>
      <c r="C22" s="4">
        <f t="shared" ref="C22:I22" si="5">C21*$N$11</f>
        <v>0</v>
      </c>
      <c r="D22" s="4">
        <f t="shared" si="5"/>
        <v>0</v>
      </c>
      <c r="E22" s="4">
        <f t="shared" si="5"/>
        <v>0</v>
      </c>
      <c r="F22" s="4">
        <f t="shared" si="5"/>
        <v>0</v>
      </c>
      <c r="G22" s="4">
        <f t="shared" si="5"/>
        <v>0</v>
      </c>
      <c r="H22" s="4">
        <f t="shared" si="5"/>
        <v>26.83</v>
      </c>
      <c r="I22" s="4">
        <f t="shared" si="5"/>
        <v>0</v>
      </c>
      <c r="J22" s="4">
        <f>SUM(C22:I22)</f>
        <v>26.83</v>
      </c>
      <c r="K22" s="13"/>
      <c r="L22" s="13"/>
      <c r="M22" s="13"/>
      <c r="N22" s="13"/>
    </row>
    <row r="23" spans="1:14">
      <c r="A23" s="4" t="s">
        <v>67</v>
      </c>
      <c r="B23" s="4"/>
      <c r="C23" s="4">
        <f>'Ionchur Sonraí'!C15</f>
        <v>50</v>
      </c>
      <c r="D23" s="4">
        <f>'Ionchur Sonraí'!C35</f>
        <v>0</v>
      </c>
      <c r="E23" s="4">
        <f>'Ionchur Sonraí'!C55</f>
        <v>0</v>
      </c>
      <c r="F23" s="4">
        <f>'Ionchur Sonraí'!C75</f>
        <v>0</v>
      </c>
      <c r="G23" s="4">
        <f>'Ionchur Sonraí'!C95</f>
        <v>0</v>
      </c>
      <c r="H23" s="4">
        <f>'Ionchur Sonraí'!C115</f>
        <v>0</v>
      </c>
      <c r="I23" s="6">
        <f>'Ionchur Sonraí'!C135</f>
        <v>0</v>
      </c>
      <c r="J23" s="4">
        <f>SUM(C23:I23)</f>
        <v>50</v>
      </c>
      <c r="K23" s="13">
        <f>J23*N27</f>
        <v>4.4550000000000001</v>
      </c>
      <c r="L23" s="13"/>
      <c r="M23" s="13"/>
      <c r="N23" s="13"/>
    </row>
    <row r="24" spans="1:14">
      <c r="A24" s="4"/>
      <c r="B24" s="4"/>
      <c r="C24" s="4">
        <f t="shared" ref="C24:J24" si="6">C23*$N$27</f>
        <v>4.4550000000000001</v>
      </c>
      <c r="D24" s="4">
        <f t="shared" si="6"/>
        <v>0</v>
      </c>
      <c r="E24" s="4">
        <f t="shared" si="6"/>
        <v>0</v>
      </c>
      <c r="F24" s="4">
        <f t="shared" si="6"/>
        <v>0</v>
      </c>
      <c r="G24" s="4">
        <f t="shared" si="6"/>
        <v>0</v>
      </c>
      <c r="H24" s="4">
        <f t="shared" si="6"/>
        <v>0</v>
      </c>
      <c r="I24" s="4">
        <f t="shared" si="6"/>
        <v>0</v>
      </c>
      <c r="J24" s="4">
        <f t="shared" si="6"/>
        <v>4.4550000000000001</v>
      </c>
      <c r="K24" s="13"/>
      <c r="L24" s="13"/>
      <c r="M24" s="4"/>
      <c r="N24" s="4"/>
    </row>
    <row r="25" spans="1:14">
      <c r="A25" s="4" t="s">
        <v>68</v>
      </c>
      <c r="B25" s="4"/>
      <c r="C25" s="4">
        <f>'Ionchur Sonraí'!C16</f>
        <v>150</v>
      </c>
      <c r="D25" s="4">
        <f>'Ionchur Sonraí'!C36</f>
        <v>0</v>
      </c>
      <c r="E25" s="4">
        <f>'Ionchur Sonraí'!C56</f>
        <v>0</v>
      </c>
      <c r="F25" s="4">
        <f>'Ionchur Sonraí'!C76</f>
        <v>0</v>
      </c>
      <c r="G25" s="4">
        <f>'Ionchur Sonraí'!C96</f>
        <v>500</v>
      </c>
      <c r="H25" s="4">
        <f>'Ionchur Sonraí'!C116</f>
        <v>0</v>
      </c>
      <c r="I25" s="4">
        <f>'Ionchur Sonraí'!C136</f>
        <v>0</v>
      </c>
      <c r="J25" s="13"/>
      <c r="K25" s="13">
        <f>J25*N29</f>
        <v>0</v>
      </c>
      <c r="L25" s="13"/>
      <c r="M25" s="4" t="s">
        <v>69</v>
      </c>
      <c r="N25" s="4">
        <v>0.17530000000000001</v>
      </c>
    </row>
    <row r="26" spans="1:14">
      <c r="A26" s="4"/>
      <c r="B26" s="4"/>
      <c r="C26" s="4">
        <f t="shared" ref="C26:I26" si="7">C25*$N$29</f>
        <v>9.0299999999999994</v>
      </c>
      <c r="D26" s="4">
        <f t="shared" si="7"/>
        <v>0</v>
      </c>
      <c r="E26" s="4">
        <f t="shared" si="7"/>
        <v>0</v>
      </c>
      <c r="F26" s="4">
        <f t="shared" si="7"/>
        <v>0</v>
      </c>
      <c r="G26" s="4">
        <f t="shared" si="7"/>
        <v>30.099999999999998</v>
      </c>
      <c r="H26" s="4">
        <f t="shared" si="7"/>
        <v>0</v>
      </c>
      <c r="I26" s="4">
        <f t="shared" si="7"/>
        <v>0</v>
      </c>
      <c r="J26" s="4">
        <f>SUM(C26:I26)</f>
        <v>39.129999999999995</v>
      </c>
      <c r="K26" s="13"/>
      <c r="L26" s="13"/>
      <c r="M26" s="4"/>
      <c r="N26" s="4"/>
    </row>
    <row r="27" spans="1:14">
      <c r="A27" s="4" t="s">
        <v>70</v>
      </c>
      <c r="B27" s="4"/>
      <c r="C27" s="4">
        <f>'Ionchur Sonraí'!C17</f>
        <v>0</v>
      </c>
      <c r="D27" s="4">
        <f>'Ionchur Sonraí'!C37</f>
        <v>0</v>
      </c>
      <c r="E27" s="4">
        <f>'Ionchur Sonraí'!C57</f>
        <v>0</v>
      </c>
      <c r="F27" s="4">
        <f>'Ionchur Sonraí'!C77</f>
        <v>0</v>
      </c>
      <c r="G27" s="4">
        <f>'Ionchur Sonraí'!C97</f>
        <v>0</v>
      </c>
      <c r="H27" s="4">
        <f>'Ionchur Sonraí'!C117</f>
        <v>0</v>
      </c>
      <c r="I27" s="4">
        <f>'Ionchur Sonraí'!C137</f>
        <v>0</v>
      </c>
      <c r="J27" s="4">
        <f>SUM(C27:I27)</f>
        <v>0</v>
      </c>
      <c r="K27" s="13">
        <f>J27*N31</f>
        <v>0</v>
      </c>
      <c r="L27" s="13"/>
      <c r="M27" s="4" t="s">
        <v>71</v>
      </c>
      <c r="N27" s="4">
        <v>8.9099999999999999E-2</v>
      </c>
    </row>
    <row r="28" spans="1:14">
      <c r="A28" s="4"/>
      <c r="B28" s="4"/>
      <c r="C28" s="4">
        <f t="shared" ref="C28:I28" si="8">C27*$N$31</f>
        <v>0</v>
      </c>
      <c r="D28" s="4">
        <f t="shared" si="8"/>
        <v>0</v>
      </c>
      <c r="E28" s="4">
        <f t="shared" si="8"/>
        <v>0</v>
      </c>
      <c r="F28" s="4">
        <f t="shared" si="8"/>
        <v>0</v>
      </c>
      <c r="G28" s="4">
        <f t="shared" si="8"/>
        <v>0</v>
      </c>
      <c r="H28" s="4">
        <f t="shared" si="8"/>
        <v>0</v>
      </c>
      <c r="I28" s="4">
        <f t="shared" si="8"/>
        <v>0</v>
      </c>
      <c r="J28" s="4">
        <f>SUM(C28:I28)</f>
        <v>0</v>
      </c>
      <c r="K28" s="13"/>
      <c r="L28" s="13"/>
      <c r="M28" s="4"/>
      <c r="N28" s="4"/>
    </row>
    <row r="29" spans="1:14">
      <c r="A29" s="4" t="s">
        <v>72</v>
      </c>
      <c r="B29" s="4"/>
      <c r="C29" s="4">
        <f>'Ionchur Sonraí'!C18</f>
        <v>400</v>
      </c>
      <c r="D29" s="4">
        <f>'Ionchur Sonraí'!C38</f>
        <v>0</v>
      </c>
      <c r="E29" s="4">
        <f>'Ionchur Sonraí'!C58</f>
        <v>100</v>
      </c>
      <c r="F29" s="4">
        <f>'Ionchur Sonraí'!C78</f>
        <v>0</v>
      </c>
      <c r="G29" s="4">
        <f>'Ionchur Sonraí'!C98</f>
        <v>0</v>
      </c>
      <c r="H29" s="4">
        <f>'Ionchur Sonraí'!C118</f>
        <v>0</v>
      </c>
      <c r="I29" s="4">
        <f>'Ionchur Sonraí'!C138</f>
        <v>0</v>
      </c>
      <c r="J29" s="13"/>
      <c r="K29" s="13">
        <f>J29*N25</f>
        <v>0</v>
      </c>
      <c r="L29" s="13"/>
      <c r="M29" s="4" t="s">
        <v>73</v>
      </c>
      <c r="N29" s="4">
        <v>6.0199999999999997E-2</v>
      </c>
    </row>
    <row r="30" spans="1:14">
      <c r="A30" s="4"/>
      <c r="B30" s="4"/>
      <c r="C30" s="4">
        <f t="shared" ref="C30:I30" si="9">C29*$N$25</f>
        <v>70.12</v>
      </c>
      <c r="D30" s="4">
        <f t="shared" si="9"/>
        <v>0</v>
      </c>
      <c r="E30" s="4">
        <f t="shared" si="9"/>
        <v>17.53</v>
      </c>
      <c r="F30" s="4">
        <f t="shared" si="9"/>
        <v>0</v>
      </c>
      <c r="G30" s="4">
        <f t="shared" si="9"/>
        <v>0</v>
      </c>
      <c r="H30" s="4">
        <f t="shared" si="9"/>
        <v>0</v>
      </c>
      <c r="I30" s="4">
        <f t="shared" si="9"/>
        <v>0</v>
      </c>
      <c r="J30" s="4">
        <f>SUM(C30:I30)</f>
        <v>87.65</v>
      </c>
      <c r="K30" s="13"/>
      <c r="L30" s="13"/>
      <c r="M30" s="4"/>
      <c r="N30" s="4"/>
    </row>
    <row r="31" spans="1:14">
      <c r="A31" s="4" t="s">
        <v>74</v>
      </c>
      <c r="B31" s="4"/>
      <c r="C31" s="4">
        <f>'Ionchur Sonraí'!C19</f>
        <v>0</v>
      </c>
      <c r="D31" s="13">
        <f>'Ionchur Sonraí'!C39</f>
        <v>0</v>
      </c>
      <c r="E31" s="13">
        <f>'Ionchur Sonraí'!C59</f>
        <v>0</v>
      </c>
      <c r="F31" s="13">
        <f>'Ionchur Sonraí'!C79</f>
        <v>100</v>
      </c>
      <c r="G31" s="13">
        <f>'Ionchur Sonraí'!C99</f>
        <v>0</v>
      </c>
      <c r="H31" s="6">
        <f>'Ionchur Sonraí'!C119</f>
        <v>0</v>
      </c>
      <c r="I31" s="13">
        <f>'Ionchur Sonraí'!C139</f>
        <v>0</v>
      </c>
      <c r="J31" s="4">
        <f>SUM(C31:I31)</f>
        <v>100</v>
      </c>
      <c r="K31" s="13">
        <f>J31*N32</f>
        <v>12</v>
      </c>
      <c r="L31" s="13"/>
      <c r="M31" s="4" t="s">
        <v>75</v>
      </c>
      <c r="N31" s="4">
        <v>6.5000000000000002E-2</v>
      </c>
    </row>
    <row r="32" spans="1:14">
      <c r="A32" s="13"/>
      <c r="B32" s="13"/>
      <c r="C32" s="13">
        <f t="shared" ref="C32:I32" si="10">C31*$N$32</f>
        <v>0</v>
      </c>
      <c r="D32" s="13">
        <f t="shared" si="10"/>
        <v>0</v>
      </c>
      <c r="E32" s="13">
        <f t="shared" si="10"/>
        <v>0</v>
      </c>
      <c r="F32" s="13">
        <f t="shared" si="10"/>
        <v>12</v>
      </c>
      <c r="G32" s="13">
        <f t="shared" si="10"/>
        <v>0</v>
      </c>
      <c r="H32" s="13">
        <f t="shared" si="10"/>
        <v>0</v>
      </c>
      <c r="I32" s="13">
        <f t="shared" si="10"/>
        <v>0</v>
      </c>
      <c r="J32" s="4">
        <f>SUM(C32:I32)</f>
        <v>12</v>
      </c>
      <c r="K32" s="13"/>
      <c r="L32" s="13"/>
      <c r="M32" s="4" t="s">
        <v>74</v>
      </c>
      <c r="N32" s="4">
        <v>0.12</v>
      </c>
    </row>
    <row r="33" spans="1:16">
      <c r="A33" s="1"/>
      <c r="B33" s="13"/>
      <c r="C33" s="13"/>
      <c r="D33" s="13"/>
      <c r="E33" s="13"/>
      <c r="F33" s="13"/>
      <c r="G33" s="13"/>
      <c r="H33" s="13"/>
      <c r="I33" s="13"/>
      <c r="J33" s="4">
        <f>SUM(C33:I33)</f>
        <v>0</v>
      </c>
      <c r="K33" s="13"/>
      <c r="L33" s="13"/>
      <c r="M33" s="13"/>
      <c r="N33" s="13"/>
      <c r="O33" s="13"/>
      <c r="P33" s="13"/>
    </row>
    <row r="34" spans="1:16">
      <c r="A34" s="1"/>
      <c r="B34" s="1"/>
      <c r="C34" s="13">
        <f t="shared" ref="C34:I34" si="11">C20+C22+C24+C26+C28+C30+C32</f>
        <v>83.605000000000004</v>
      </c>
      <c r="D34" s="13">
        <f t="shared" si="11"/>
        <v>11.775</v>
      </c>
      <c r="E34" s="13">
        <f t="shared" si="11"/>
        <v>17.53</v>
      </c>
      <c r="F34" s="13">
        <f t="shared" si="11"/>
        <v>12</v>
      </c>
      <c r="G34" s="13">
        <f t="shared" si="11"/>
        <v>30.099999999999998</v>
      </c>
      <c r="H34" s="13">
        <f t="shared" si="11"/>
        <v>26.83</v>
      </c>
      <c r="I34" s="13">
        <f t="shared" si="11"/>
        <v>23.55</v>
      </c>
      <c r="J34" s="4"/>
      <c r="K34" s="13"/>
      <c r="L34" s="13"/>
      <c r="M34" s="13"/>
      <c r="N34" s="13"/>
      <c r="O34" s="13"/>
      <c r="P34" s="13"/>
    </row>
    <row r="35" spans="1:16">
      <c r="A35" s="1" t="s">
        <v>76</v>
      </c>
      <c r="B35" s="1"/>
      <c r="C35" s="13"/>
      <c r="D35" s="13"/>
      <c r="E35" s="13"/>
      <c r="F35" s="13"/>
      <c r="G35" s="13"/>
      <c r="H35" s="13"/>
      <c r="I35" s="13"/>
      <c r="J35" s="4">
        <f>SUM(C35:I35)</f>
        <v>0</v>
      </c>
      <c r="K35" s="13"/>
      <c r="L35" s="13"/>
      <c r="M35" s="13"/>
      <c r="N35" s="13"/>
      <c r="O35" s="13"/>
      <c r="P35" s="13"/>
    </row>
    <row r="36" spans="1:16">
      <c r="A36" s="5" t="s">
        <v>77</v>
      </c>
      <c r="B36" s="3">
        <f>'Ionchur Sonraí'!C6</f>
        <v>3000</v>
      </c>
      <c r="C36" s="4"/>
      <c r="D36" s="13"/>
      <c r="E36" s="4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>
      <c r="A37" s="4" t="s">
        <v>78</v>
      </c>
      <c r="B37" s="13"/>
      <c r="C37" s="4"/>
      <c r="D37" s="13"/>
      <c r="E37" s="4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6">
      <c r="A38" s="4" t="s">
        <v>79</v>
      </c>
      <c r="B38" s="13"/>
      <c r="C38" s="6">
        <f>'Ionchur Sonraí'!C21</f>
        <v>0</v>
      </c>
      <c r="D38" s="6">
        <f>'Ionchur Sonraí'!C41</f>
        <v>7</v>
      </c>
      <c r="E38" s="6">
        <f>'Ionchur Sonraí'!C61</f>
        <v>0</v>
      </c>
      <c r="F38" s="6">
        <f>'Ionchur Sonraí'!C81</f>
        <v>0</v>
      </c>
      <c r="G38" s="6">
        <f>'Ionchur Sonraí'!C101</f>
        <v>0</v>
      </c>
      <c r="H38" s="6">
        <f>'Ionchur Sonraí'!C121</f>
        <v>0</v>
      </c>
      <c r="I38" s="6">
        <f>'Ionchur Sonraí'!C141</f>
        <v>0</v>
      </c>
      <c r="J38" s="6"/>
      <c r="K38" s="6"/>
      <c r="L38" s="13"/>
      <c r="M38" s="13"/>
      <c r="N38" s="13"/>
      <c r="O38" s="13"/>
      <c r="P38" s="13"/>
    </row>
    <row r="39" spans="1:16">
      <c r="A39" s="4"/>
      <c r="B39" s="13"/>
      <c r="C39" s="6">
        <f t="shared" ref="C39:I39" si="12">C38*$B$36/$P$53*$P$42</f>
        <v>0</v>
      </c>
      <c r="D39" s="6">
        <f t="shared" si="12"/>
        <v>75.495000000000005</v>
      </c>
      <c r="E39" s="6">
        <f t="shared" si="12"/>
        <v>0</v>
      </c>
      <c r="F39" s="6">
        <f t="shared" si="12"/>
        <v>0</v>
      </c>
      <c r="G39" s="6">
        <f t="shared" si="12"/>
        <v>0</v>
      </c>
      <c r="H39" s="6">
        <f t="shared" si="12"/>
        <v>0</v>
      </c>
      <c r="I39" s="6">
        <f t="shared" si="12"/>
        <v>0</v>
      </c>
      <c r="J39" s="6">
        <f>SUM(C39:I39)</f>
        <v>75.495000000000005</v>
      </c>
      <c r="K39" s="6"/>
      <c r="L39" s="13"/>
      <c r="M39" s="13"/>
      <c r="N39" s="13"/>
      <c r="O39" s="13"/>
      <c r="P39" s="13"/>
    </row>
    <row r="40" spans="1:16">
      <c r="A40" s="4" t="s">
        <v>80</v>
      </c>
      <c r="B40" s="13"/>
      <c r="C40" s="8">
        <f>'Ionchur Sonraí'!C22</f>
        <v>0</v>
      </c>
      <c r="D40" s="6">
        <f>'Ionchur Sonraí'!C42</f>
        <v>0</v>
      </c>
      <c r="E40" s="6">
        <f>'Ionchur Sonraí'!C62</f>
        <v>7</v>
      </c>
      <c r="F40" s="6">
        <f>'Ionchur Sonraí'!C82</f>
        <v>0</v>
      </c>
      <c r="G40" s="6">
        <f>'Ionchur Sonraí'!C102</f>
        <v>0</v>
      </c>
      <c r="H40" s="6">
        <f>'Ionchur Sonraí'!C122</f>
        <v>0</v>
      </c>
      <c r="I40" s="6">
        <f>'Ionchur Sonraí'!C142</f>
        <v>0</v>
      </c>
      <c r="J40" s="6"/>
      <c r="K40" s="6">
        <f>J40*B38</f>
        <v>0</v>
      </c>
      <c r="L40" s="13"/>
      <c r="M40" s="13"/>
      <c r="N40" s="13"/>
      <c r="O40" s="1" t="s">
        <v>76</v>
      </c>
      <c r="P40" s="1" t="s">
        <v>81</v>
      </c>
    </row>
    <row r="41" spans="1:16">
      <c r="A41" s="4"/>
      <c r="B41" s="13"/>
      <c r="C41" s="7">
        <f t="shared" ref="C41:I41" si="13">C40*$B$36/$P$53*$P$44</f>
        <v>0</v>
      </c>
      <c r="D41" s="7">
        <f t="shared" si="13"/>
        <v>0</v>
      </c>
      <c r="E41" s="7">
        <f t="shared" si="13"/>
        <v>59.115000000000002</v>
      </c>
      <c r="F41" s="7">
        <f t="shared" si="13"/>
        <v>0</v>
      </c>
      <c r="G41" s="7">
        <f t="shared" si="13"/>
        <v>0</v>
      </c>
      <c r="H41" s="7">
        <f t="shared" si="13"/>
        <v>0</v>
      </c>
      <c r="I41" s="7">
        <f t="shared" si="13"/>
        <v>0</v>
      </c>
      <c r="J41" s="6">
        <f>SUM(C41:I41)</f>
        <v>59.115000000000002</v>
      </c>
      <c r="K41" s="6"/>
      <c r="L41" s="13"/>
      <c r="M41" s="13"/>
      <c r="N41" s="13"/>
      <c r="O41" s="1"/>
      <c r="P41" s="1"/>
    </row>
    <row r="42" spans="1:16">
      <c r="A42" s="4" t="s">
        <v>82</v>
      </c>
      <c r="B42" s="13"/>
      <c r="C42" s="6">
        <f>'Ionchur Sonraí'!C23</f>
        <v>0</v>
      </c>
      <c r="D42" s="6">
        <f>'Ionchur Sonraí'!C43</f>
        <v>0</v>
      </c>
      <c r="E42" s="6">
        <f>'Ionchur Sonraí'!C63</f>
        <v>0</v>
      </c>
      <c r="F42" s="6">
        <f>'Ionchur Sonraí'!C83</f>
        <v>7</v>
      </c>
      <c r="G42" s="6">
        <f>'Ionchur Sonraí'!C103</f>
        <v>0</v>
      </c>
      <c r="H42" s="6">
        <f>'Ionchur Sonraí'!C123</f>
        <v>0</v>
      </c>
      <c r="I42" s="6">
        <f>'Ionchur Sonraí'!C143</f>
        <v>0</v>
      </c>
      <c r="J42" s="6"/>
      <c r="K42" s="6">
        <f>J42*B40</f>
        <v>0</v>
      </c>
      <c r="L42" s="13"/>
      <c r="M42" s="13"/>
      <c r="N42" s="13"/>
      <c r="O42" s="4" t="s">
        <v>79</v>
      </c>
      <c r="P42" s="4">
        <v>7.19</v>
      </c>
    </row>
    <row r="43" spans="1:16">
      <c r="A43" s="4"/>
      <c r="B43" s="13"/>
      <c r="C43" s="7">
        <f t="shared" ref="C43:I43" si="14">C42*$B$36/$P$53*$P$46</f>
        <v>0</v>
      </c>
      <c r="D43" s="7">
        <f t="shared" si="14"/>
        <v>0</v>
      </c>
      <c r="E43" s="7">
        <f t="shared" si="14"/>
        <v>0</v>
      </c>
      <c r="F43" s="7">
        <f t="shared" si="14"/>
        <v>49.034999999999997</v>
      </c>
      <c r="G43" s="7">
        <f t="shared" si="14"/>
        <v>0</v>
      </c>
      <c r="H43" s="7">
        <f t="shared" si="14"/>
        <v>0</v>
      </c>
      <c r="I43" s="7">
        <f t="shared" si="14"/>
        <v>0</v>
      </c>
      <c r="J43" s="6">
        <f>SUM(C43:I43)</f>
        <v>49.034999999999997</v>
      </c>
      <c r="K43" s="6"/>
      <c r="L43" s="13"/>
      <c r="M43" s="13"/>
      <c r="N43" s="13"/>
      <c r="O43" s="4"/>
      <c r="P43" s="4"/>
    </row>
    <row r="44" spans="1:16">
      <c r="A44" s="4" t="s">
        <v>83</v>
      </c>
      <c r="B44" s="13"/>
      <c r="C44" s="6">
        <f>'Ionchur Sonraí'!C24</f>
        <v>0</v>
      </c>
      <c r="D44" s="6">
        <f>'Ionchur Sonraí'!C44</f>
        <v>0</v>
      </c>
      <c r="E44" s="6">
        <f>'Ionchur Sonraí'!C64</f>
        <v>0</v>
      </c>
      <c r="F44" s="6">
        <f>'Ionchur Sonraí'!C84</f>
        <v>0</v>
      </c>
      <c r="G44" s="6">
        <f>'Ionchur Sonraí'!C104</f>
        <v>7</v>
      </c>
      <c r="H44" s="6">
        <f>'Ionchur Sonraí'!C124</f>
        <v>0</v>
      </c>
      <c r="I44" s="6">
        <f>'Ionchur Sonraí'!C144</f>
        <v>0</v>
      </c>
      <c r="J44" s="6">
        <f>'Ionchur Sonraí'!C164</f>
        <v>0</v>
      </c>
      <c r="K44" s="6">
        <f>J44*B42</f>
        <v>0</v>
      </c>
      <c r="L44" s="13"/>
      <c r="M44" s="13"/>
      <c r="N44" s="13"/>
      <c r="O44" s="4" t="s">
        <v>84</v>
      </c>
      <c r="P44" s="4">
        <v>5.63</v>
      </c>
    </row>
    <row r="45" spans="1:16">
      <c r="A45" s="4"/>
      <c r="B45" s="13"/>
      <c r="C45" s="8">
        <f t="shared" ref="C45:I45" si="15">C44*$B$36/$P$53*$P$48</f>
        <v>0</v>
      </c>
      <c r="D45" s="8">
        <f t="shared" si="15"/>
        <v>0</v>
      </c>
      <c r="E45" s="8">
        <f t="shared" si="15"/>
        <v>0</v>
      </c>
      <c r="F45" s="8">
        <f t="shared" si="15"/>
        <v>0</v>
      </c>
      <c r="G45" s="8">
        <f t="shared" si="15"/>
        <v>41.055</v>
      </c>
      <c r="H45" s="8">
        <f t="shared" si="15"/>
        <v>0</v>
      </c>
      <c r="I45" s="8">
        <f t="shared" si="15"/>
        <v>0</v>
      </c>
      <c r="J45" s="6">
        <f>SUM(C45:I45)</f>
        <v>41.055</v>
      </c>
      <c r="K45" s="6"/>
      <c r="L45" s="13"/>
      <c r="M45" s="13"/>
      <c r="N45" s="13"/>
      <c r="O45" s="4"/>
      <c r="P45" s="4"/>
    </row>
    <row r="46" spans="1:16">
      <c r="A46" s="4" t="s">
        <v>85</v>
      </c>
      <c r="B46" s="13"/>
      <c r="C46" s="6">
        <f>'Ionchur Sonraí'!C25</f>
        <v>3</v>
      </c>
      <c r="D46" s="6">
        <f>'Ionchur Sonraí'!C45</f>
        <v>0</v>
      </c>
      <c r="E46" s="6">
        <f>'Ionchur Sonraí'!C65</f>
        <v>0</v>
      </c>
      <c r="F46" s="6">
        <f>'Ionchur Sonraí'!C85</f>
        <v>0</v>
      </c>
      <c r="G46" s="6">
        <f>'Ionchur Sonraí'!C105</f>
        <v>0</v>
      </c>
      <c r="H46" s="6">
        <f>'Ionchur Sonraí'!C125</f>
        <v>7</v>
      </c>
      <c r="I46" s="6">
        <f>'Ionchur Sonraí'!C145</f>
        <v>0</v>
      </c>
      <c r="J46" s="6">
        <f>'Ionchur Sonraí'!C165</f>
        <v>0</v>
      </c>
      <c r="K46" s="6">
        <f>J46*B44</f>
        <v>0</v>
      </c>
      <c r="L46" s="13"/>
      <c r="M46" s="13"/>
      <c r="N46" s="13"/>
      <c r="O46" s="4" t="s">
        <v>86</v>
      </c>
      <c r="P46" s="4">
        <v>4.67</v>
      </c>
    </row>
    <row r="47" spans="1:16">
      <c r="A47" s="4"/>
      <c r="B47" s="13"/>
      <c r="C47" s="8">
        <f t="shared" ref="C47:I47" si="16">C46*$B$36/$P$53*$P$50</f>
        <v>17.145</v>
      </c>
      <c r="D47" s="8">
        <f t="shared" si="16"/>
        <v>0</v>
      </c>
      <c r="E47" s="8">
        <f t="shared" si="16"/>
        <v>0</v>
      </c>
      <c r="F47" s="8">
        <f t="shared" si="16"/>
        <v>0</v>
      </c>
      <c r="G47" s="8">
        <f t="shared" si="16"/>
        <v>0</v>
      </c>
      <c r="H47" s="8">
        <f t="shared" si="16"/>
        <v>40.005000000000003</v>
      </c>
      <c r="I47" s="8">
        <f t="shared" si="16"/>
        <v>0</v>
      </c>
      <c r="J47" s="6">
        <f>SUM(C47:I47)</f>
        <v>57.150000000000006</v>
      </c>
      <c r="K47" s="6"/>
      <c r="L47" s="13"/>
      <c r="M47" s="13"/>
      <c r="N47" s="13"/>
      <c r="O47" s="4"/>
      <c r="P47" s="4"/>
    </row>
    <row r="48" spans="1:16">
      <c r="A48" s="4" t="s">
        <v>87</v>
      </c>
      <c r="B48" s="13"/>
      <c r="C48" s="6">
        <f>'Ionchur Sonraí'!C26</f>
        <v>4</v>
      </c>
      <c r="D48" s="6">
        <f>'Ionchur Sonraí'!C46</f>
        <v>0</v>
      </c>
      <c r="E48" s="6">
        <f>'Ionchur Sonraí'!C66</f>
        <v>0</v>
      </c>
      <c r="F48" s="6">
        <f>'Ionchur Sonraí'!C86</f>
        <v>0</v>
      </c>
      <c r="G48" s="6">
        <f>'Ionchur Sonraí'!C106</f>
        <v>0</v>
      </c>
      <c r="H48" s="6">
        <f>'Ionchur Sonraí'!C126</f>
        <v>0</v>
      </c>
      <c r="I48" s="6">
        <f>'Ionchur Sonraí'!C146</f>
        <v>7</v>
      </c>
      <c r="J48" s="6"/>
      <c r="K48" s="6">
        <f>J48*B46</f>
        <v>0</v>
      </c>
      <c r="L48" s="13"/>
      <c r="M48" s="13"/>
      <c r="N48" s="13"/>
      <c r="O48" s="4" t="s">
        <v>83</v>
      </c>
      <c r="P48" s="4">
        <v>3.91</v>
      </c>
    </row>
    <row r="49" spans="1:16">
      <c r="A49" s="4"/>
      <c r="B49" s="13"/>
      <c r="C49" s="8">
        <f t="shared" ref="C49:I49" si="17">C48*$B$36/$P$53*$P$51</f>
        <v>17.34</v>
      </c>
      <c r="D49" s="8">
        <f t="shared" si="17"/>
        <v>0</v>
      </c>
      <c r="E49" s="8">
        <f t="shared" si="17"/>
        <v>0</v>
      </c>
      <c r="F49" s="8">
        <f t="shared" si="17"/>
        <v>0</v>
      </c>
      <c r="G49" s="8">
        <f t="shared" si="17"/>
        <v>0</v>
      </c>
      <c r="H49" s="8">
        <f t="shared" si="17"/>
        <v>0</v>
      </c>
      <c r="I49" s="8">
        <f t="shared" si="17"/>
        <v>30.345000000000002</v>
      </c>
      <c r="J49" s="6">
        <f>SUM(C49:I49)</f>
        <v>47.685000000000002</v>
      </c>
      <c r="K49" s="6"/>
      <c r="L49" s="13"/>
      <c r="M49" s="13"/>
      <c r="N49" s="13"/>
      <c r="O49" s="4"/>
      <c r="P49" s="4"/>
    </row>
    <row r="50" spans="1:16">
      <c r="A50" s="1" t="s">
        <v>88</v>
      </c>
      <c r="B50" s="1"/>
      <c r="C50" s="6">
        <f t="shared" ref="C50:I50" si="18">C39+C41+C43+C45+C47+C49</f>
        <v>34.484999999999999</v>
      </c>
      <c r="D50" s="6">
        <f t="shared" si="18"/>
        <v>75.495000000000005</v>
      </c>
      <c r="E50" s="6">
        <f t="shared" si="18"/>
        <v>59.115000000000002</v>
      </c>
      <c r="F50" s="6">
        <f t="shared" si="18"/>
        <v>49.034999999999997</v>
      </c>
      <c r="G50" s="6">
        <f t="shared" si="18"/>
        <v>41.055</v>
      </c>
      <c r="H50" s="6">
        <f t="shared" si="18"/>
        <v>40.005000000000003</v>
      </c>
      <c r="I50" s="6">
        <f t="shared" si="18"/>
        <v>30.345000000000002</v>
      </c>
      <c r="J50" s="6"/>
      <c r="K50" s="6">
        <f>SUM(K40:K48)</f>
        <v>0</v>
      </c>
      <c r="L50" s="13"/>
      <c r="M50" s="13"/>
      <c r="N50" s="13"/>
      <c r="O50" s="4" t="s">
        <v>85</v>
      </c>
      <c r="P50" s="4">
        <v>3.81</v>
      </c>
    </row>
    <row r="51" spans="1:16">
      <c r="A51" s="1"/>
      <c r="B51" s="1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4" t="s">
        <v>87</v>
      </c>
      <c r="P51" s="4">
        <v>2.89</v>
      </c>
    </row>
    <row r="52" spans="1:16">
      <c r="A52" s="1"/>
      <c r="B52" s="1"/>
      <c r="C52" s="13"/>
      <c r="D52" s="13"/>
      <c r="E52" s="13"/>
      <c r="F52" s="13"/>
      <c r="G52" s="13"/>
      <c r="H52" s="13"/>
      <c r="I52" s="13"/>
      <c r="J52" s="13"/>
      <c r="K52" s="6">
        <f>K50+K21+K14+K11+K25</f>
        <v>2244.2000000000003</v>
      </c>
      <c r="L52" s="13"/>
      <c r="M52" s="13"/>
      <c r="N52" s="13"/>
      <c r="O52" s="13"/>
      <c r="P52" s="13"/>
    </row>
    <row r="53" spans="1:16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4" t="s">
        <v>89</v>
      </c>
      <c r="P53" s="4">
        <v>2000</v>
      </c>
    </row>
    <row r="54" spans="1:16" ht="15.75" customHeight="1">
      <c r="A54" s="13"/>
      <c r="B54" s="6" t="s">
        <v>8</v>
      </c>
      <c r="C54" s="6" t="s">
        <v>26</v>
      </c>
      <c r="D54" s="6" t="s">
        <v>30</v>
      </c>
      <c r="E54" s="6" t="s">
        <v>33</v>
      </c>
      <c r="F54" s="6" t="s">
        <v>36</v>
      </c>
      <c r="G54" s="6" t="s">
        <v>47</v>
      </c>
      <c r="H54" s="6" t="s">
        <v>40</v>
      </c>
      <c r="I54" s="6" t="s">
        <v>48</v>
      </c>
      <c r="J54" s="13"/>
      <c r="K54" s="13"/>
      <c r="L54" s="13"/>
      <c r="M54" s="13"/>
      <c r="N54" s="13"/>
      <c r="O54" s="13"/>
      <c r="P54" s="13"/>
    </row>
    <row r="55" spans="1:16" ht="15.75" customHeight="1">
      <c r="A55" s="6" t="s">
        <v>90</v>
      </c>
      <c r="B55" s="13">
        <f t="shared" ref="B55:H55" si="19">C13</f>
        <v>18.75</v>
      </c>
      <c r="C55" s="13">
        <f t="shared" si="19"/>
        <v>0</v>
      </c>
      <c r="D55" s="13">
        <f t="shared" si="19"/>
        <v>9.375</v>
      </c>
      <c r="E55" s="13">
        <f t="shared" si="19"/>
        <v>9.375</v>
      </c>
      <c r="F55" s="13">
        <f t="shared" si="19"/>
        <v>9.375</v>
      </c>
      <c r="G55" s="13">
        <f t="shared" si="19"/>
        <v>9.375</v>
      </c>
      <c r="H55" s="13">
        <f t="shared" si="19"/>
        <v>9.375</v>
      </c>
      <c r="I55" s="13">
        <f>SUM(B55:H55)</f>
        <v>65.625</v>
      </c>
      <c r="J55" s="13"/>
      <c r="K55" s="13"/>
      <c r="L55" s="13"/>
      <c r="M55" s="13"/>
      <c r="N55" s="13"/>
      <c r="O55" s="13"/>
      <c r="P55" s="13"/>
    </row>
    <row r="56" spans="1:16" ht="15.75" customHeight="1">
      <c r="A56" s="6" t="s">
        <v>91</v>
      </c>
      <c r="B56" s="4">
        <f t="shared" ref="B56:H56" si="20">C16</f>
        <v>5.7250000000000005</v>
      </c>
      <c r="C56" s="4">
        <f t="shared" si="20"/>
        <v>5.7250000000000005</v>
      </c>
      <c r="D56" s="4">
        <f t="shared" si="20"/>
        <v>5.7250000000000005</v>
      </c>
      <c r="E56" s="4">
        <f t="shared" si="20"/>
        <v>5.7250000000000005</v>
      </c>
      <c r="F56" s="4">
        <f t="shared" si="20"/>
        <v>5.7250000000000005</v>
      </c>
      <c r="G56" s="4">
        <f t="shared" si="20"/>
        <v>5.7250000000000005</v>
      </c>
      <c r="H56" s="4">
        <f t="shared" si="20"/>
        <v>5.7250000000000005</v>
      </c>
      <c r="I56" s="13">
        <f>SUM(B56:H56)</f>
        <v>40.075000000000003</v>
      </c>
      <c r="J56" s="13"/>
      <c r="K56" s="13"/>
      <c r="L56" s="13"/>
      <c r="M56" s="13"/>
      <c r="N56" s="13"/>
      <c r="O56" s="13"/>
      <c r="P56" s="13"/>
    </row>
    <row r="57" spans="1:16" ht="15.75" customHeight="1">
      <c r="A57" s="6" t="s">
        <v>92</v>
      </c>
      <c r="B57" s="13">
        <f t="shared" ref="B57:H57" si="21">C34</f>
        <v>83.605000000000004</v>
      </c>
      <c r="C57" s="13">
        <f t="shared" si="21"/>
        <v>11.775</v>
      </c>
      <c r="D57" s="13">
        <f t="shared" si="21"/>
        <v>17.53</v>
      </c>
      <c r="E57" s="13">
        <f t="shared" si="21"/>
        <v>12</v>
      </c>
      <c r="F57" s="13">
        <f t="shared" si="21"/>
        <v>30.099999999999998</v>
      </c>
      <c r="G57" s="13">
        <f t="shared" si="21"/>
        <v>26.83</v>
      </c>
      <c r="H57" s="13">
        <f t="shared" si="21"/>
        <v>23.55</v>
      </c>
      <c r="I57" s="13">
        <f>SUM(B57:H57)</f>
        <v>205.39000000000004</v>
      </c>
      <c r="J57" s="13"/>
      <c r="K57" s="13"/>
      <c r="L57" s="13"/>
      <c r="M57" s="13"/>
      <c r="N57" s="13"/>
      <c r="O57" s="13"/>
      <c r="P57" s="13"/>
    </row>
    <row r="58" spans="1:16" ht="15.75" customHeight="1">
      <c r="A58" s="6" t="s">
        <v>93</v>
      </c>
      <c r="B58" s="6">
        <f t="shared" ref="B58:H58" si="22">C50</f>
        <v>34.484999999999999</v>
      </c>
      <c r="C58" s="6">
        <f t="shared" si="22"/>
        <v>75.495000000000005</v>
      </c>
      <c r="D58" s="6">
        <f t="shared" si="22"/>
        <v>59.115000000000002</v>
      </c>
      <c r="E58" s="6">
        <f t="shared" si="22"/>
        <v>49.034999999999997</v>
      </c>
      <c r="F58" s="6">
        <f t="shared" si="22"/>
        <v>41.055</v>
      </c>
      <c r="G58" s="6">
        <f t="shared" si="22"/>
        <v>40.005000000000003</v>
      </c>
      <c r="H58" s="6">
        <f t="shared" si="22"/>
        <v>30.345000000000002</v>
      </c>
      <c r="I58" s="13">
        <f>SUM(B58:H58)</f>
        <v>329.53500000000003</v>
      </c>
      <c r="J58" s="13"/>
      <c r="K58" s="13"/>
      <c r="L58" s="13"/>
      <c r="M58" s="13"/>
      <c r="N58" s="13"/>
      <c r="O58" s="13"/>
      <c r="P58" s="13"/>
    </row>
    <row r="59" spans="1:16" ht="15.75" customHeight="1">
      <c r="A59" s="6" t="s">
        <v>48</v>
      </c>
      <c r="B59" s="13">
        <f t="shared" ref="B59:I59" si="23">SUM(B55:B58)</f>
        <v>142.565</v>
      </c>
      <c r="C59" s="13">
        <f t="shared" si="23"/>
        <v>92.995000000000005</v>
      </c>
      <c r="D59" s="13">
        <f t="shared" si="23"/>
        <v>91.745000000000005</v>
      </c>
      <c r="E59" s="13">
        <f t="shared" si="23"/>
        <v>76.134999999999991</v>
      </c>
      <c r="F59" s="13">
        <f t="shared" si="23"/>
        <v>86.254999999999995</v>
      </c>
      <c r="G59" s="13">
        <f t="shared" si="23"/>
        <v>81.935000000000002</v>
      </c>
      <c r="H59" s="13">
        <f t="shared" si="23"/>
        <v>68.995000000000005</v>
      </c>
      <c r="I59" s="11">
        <f t="shared" si="23"/>
        <v>640.625</v>
      </c>
      <c r="J59" s="13"/>
      <c r="K59" s="13"/>
      <c r="L59" s="13"/>
      <c r="M59" s="13"/>
      <c r="N59" s="13"/>
      <c r="O59" s="13"/>
      <c r="P59" s="13"/>
    </row>
  </sheetData>
  <mergeCells count="2">
    <mergeCell ref="A1:N2"/>
    <mergeCell ref="A3:J4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Darragh Wynne</dc:creator>
  <cp:keywords/>
  <dc:description/>
  <cp:lastModifiedBy>Ellen Hegarty</cp:lastModifiedBy>
  <cp:revision/>
  <dcterms:created xsi:type="dcterms:W3CDTF">2020-02-06T12:21:05Z</dcterms:created>
  <dcterms:modified xsi:type="dcterms:W3CDTF">2020-02-20T15:15:59Z</dcterms:modified>
  <cp:category/>
  <cp:contentStatus/>
</cp:coreProperties>
</file>