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ynned6\Downloads\"/>
    </mc:Choice>
  </mc:AlternateContent>
  <bookViews>
    <workbookView xWindow="0" yWindow="0" windowWidth="18870" windowHeight="7725"/>
  </bookViews>
  <sheets>
    <sheet name="Data Input" sheetId="2" r:id="rId1"/>
    <sheet name="Overall statistics and trends" sheetId="3" r:id="rId2"/>
    <sheet name="THE ENGINE!!" sheetId="1" r:id="rId3"/>
  </sheets>
  <calcPr calcId="162913"/>
</workbook>
</file>

<file path=xl/calcChain.xml><?xml version="1.0" encoding="utf-8"?>
<calcChain xmlns="http://schemas.openxmlformats.org/spreadsheetml/2006/main">
  <c r="K50" i="1" l="1"/>
  <c r="K48" i="1"/>
  <c r="I48" i="1"/>
  <c r="H48" i="1"/>
  <c r="G48" i="1"/>
  <c r="F48" i="1"/>
  <c r="E48" i="1"/>
  <c r="D48" i="1"/>
  <c r="C48" i="1"/>
  <c r="K46" i="1"/>
  <c r="J46" i="1"/>
  <c r="I46" i="1"/>
  <c r="H46" i="1"/>
  <c r="G46" i="1"/>
  <c r="F46" i="1"/>
  <c r="E46" i="1"/>
  <c r="D46" i="1"/>
  <c r="C46" i="1"/>
  <c r="K44" i="1"/>
  <c r="J44" i="1"/>
  <c r="I44" i="1"/>
  <c r="H44" i="1"/>
  <c r="G44" i="1"/>
  <c r="F44" i="1"/>
  <c r="E44" i="1"/>
  <c r="D44" i="1"/>
  <c r="C44" i="1"/>
  <c r="K42" i="1"/>
  <c r="I42" i="1"/>
  <c r="H42" i="1"/>
  <c r="G42" i="1"/>
  <c r="F42" i="1"/>
  <c r="E42" i="1"/>
  <c r="D42" i="1"/>
  <c r="C42" i="1"/>
  <c r="K40" i="1"/>
  <c r="I40" i="1"/>
  <c r="H40" i="1"/>
  <c r="G40" i="1"/>
  <c r="F40" i="1"/>
  <c r="E40" i="1"/>
  <c r="D40" i="1"/>
  <c r="C40" i="1"/>
  <c r="I38" i="1"/>
  <c r="H38" i="1"/>
  <c r="G38" i="1"/>
  <c r="F38" i="1"/>
  <c r="E38" i="1"/>
  <c r="D38" i="1"/>
  <c r="C38" i="1"/>
  <c r="B36" i="1"/>
  <c r="J35" i="1"/>
  <c r="J33" i="1"/>
  <c r="I32" i="1"/>
  <c r="H32" i="1"/>
  <c r="G32" i="1"/>
  <c r="F32" i="1"/>
  <c r="D79" i="2" s="1"/>
  <c r="E32" i="1"/>
  <c r="D32" i="1"/>
  <c r="C32" i="1"/>
  <c r="I31" i="1"/>
  <c r="H31" i="1"/>
  <c r="G31" i="1"/>
  <c r="F31" i="1"/>
  <c r="J31" i="1" s="1"/>
  <c r="K31" i="1" s="1"/>
  <c r="E31" i="1"/>
  <c r="D31" i="1"/>
  <c r="C31" i="1"/>
  <c r="I30" i="1"/>
  <c r="H30" i="1"/>
  <c r="G30" i="1"/>
  <c r="F30" i="1"/>
  <c r="E30" i="1"/>
  <c r="D30" i="1"/>
  <c r="K29" i="1"/>
  <c r="I29" i="1"/>
  <c r="H29" i="1"/>
  <c r="G29" i="1"/>
  <c r="F29" i="1"/>
  <c r="E29" i="1"/>
  <c r="D29" i="1"/>
  <c r="C29" i="1"/>
  <c r="C30" i="1" s="1"/>
  <c r="G28" i="1"/>
  <c r="F28" i="1"/>
  <c r="D77" i="2" s="1"/>
  <c r="E28" i="1"/>
  <c r="D57" i="2" s="1"/>
  <c r="D28" i="1"/>
  <c r="D37" i="2" s="1"/>
  <c r="C28" i="1"/>
  <c r="I27" i="1"/>
  <c r="I28" i="1" s="1"/>
  <c r="D137" i="2" s="1"/>
  <c r="H27" i="1"/>
  <c r="J27" i="1" s="1"/>
  <c r="K27" i="1" s="1"/>
  <c r="G27" i="1"/>
  <c r="F27" i="1"/>
  <c r="E27" i="1"/>
  <c r="D27" i="1"/>
  <c r="C27" i="1"/>
  <c r="F26" i="1"/>
  <c r="D76" i="2" s="1"/>
  <c r="E26" i="1"/>
  <c r="D56" i="2" s="1"/>
  <c r="K25" i="1"/>
  <c r="I25" i="1"/>
  <c r="I26" i="1" s="1"/>
  <c r="D136" i="2" s="1"/>
  <c r="H25" i="1"/>
  <c r="H26" i="1" s="1"/>
  <c r="D116" i="2" s="1"/>
  <c r="G25" i="1"/>
  <c r="G26" i="1" s="1"/>
  <c r="F25" i="1"/>
  <c r="E25" i="1"/>
  <c r="D25" i="1"/>
  <c r="D26" i="1" s="1"/>
  <c r="D36" i="2" s="1"/>
  <c r="C25" i="1"/>
  <c r="C26" i="1" s="1"/>
  <c r="F24" i="1"/>
  <c r="E24" i="1"/>
  <c r="D24" i="1"/>
  <c r="D35" i="2" s="1"/>
  <c r="I23" i="1"/>
  <c r="I24" i="1" s="1"/>
  <c r="D135" i="2" s="1"/>
  <c r="H23" i="1"/>
  <c r="H24" i="1" s="1"/>
  <c r="D115" i="2" s="1"/>
  <c r="G23" i="1"/>
  <c r="G24" i="1" s="1"/>
  <c r="D95" i="2" s="1"/>
  <c r="F23" i="1"/>
  <c r="E23" i="1"/>
  <c r="D23" i="1"/>
  <c r="C23" i="1"/>
  <c r="I22" i="1"/>
  <c r="G22" i="1"/>
  <c r="F22" i="1"/>
  <c r="E22" i="1"/>
  <c r="D22" i="1"/>
  <c r="C22" i="1"/>
  <c r="K21" i="1"/>
  <c r="I21" i="1"/>
  <c r="H21" i="1"/>
  <c r="H22" i="1" s="1"/>
  <c r="G21" i="1"/>
  <c r="F21" i="1"/>
  <c r="E21" i="1"/>
  <c r="D21" i="1"/>
  <c r="C21" i="1"/>
  <c r="H20" i="1"/>
  <c r="G20" i="1"/>
  <c r="E20" i="1"/>
  <c r="D53" i="2" s="1"/>
  <c r="K19" i="1"/>
  <c r="I19" i="1"/>
  <c r="I20" i="1" s="1"/>
  <c r="D133" i="2" s="1"/>
  <c r="H19" i="1"/>
  <c r="G19" i="1"/>
  <c r="F19" i="1"/>
  <c r="F20" i="1" s="1"/>
  <c r="D73" i="2" s="1"/>
  <c r="E19" i="1"/>
  <c r="D19" i="1"/>
  <c r="D20" i="1" s="1"/>
  <c r="C19" i="1"/>
  <c r="C20" i="1" s="1"/>
  <c r="D13" i="2" s="1"/>
  <c r="J18" i="1"/>
  <c r="J17" i="1"/>
  <c r="I14" i="1"/>
  <c r="H14" i="1"/>
  <c r="G14" i="1"/>
  <c r="H15" i="1" s="1"/>
  <c r="F14" i="1"/>
  <c r="E14" i="1"/>
  <c r="D14" i="1"/>
  <c r="C14" i="1"/>
  <c r="K11" i="1"/>
  <c r="I11" i="1"/>
  <c r="I12" i="1" s="1"/>
  <c r="H11" i="1"/>
  <c r="G11" i="1"/>
  <c r="H12" i="1" s="1"/>
  <c r="F11" i="1"/>
  <c r="G12" i="1" s="1"/>
  <c r="E11" i="1"/>
  <c r="D11" i="1"/>
  <c r="E12" i="1" s="1"/>
  <c r="C11" i="1"/>
  <c r="B10" i="1"/>
  <c r="B9" i="1"/>
  <c r="B8" i="1"/>
  <c r="E5" i="1"/>
  <c r="D139" i="2"/>
  <c r="D138" i="2"/>
  <c r="D134" i="2"/>
  <c r="D119" i="2"/>
  <c r="D118" i="2"/>
  <c r="D113" i="2"/>
  <c r="D99" i="2"/>
  <c r="D98" i="2"/>
  <c r="D97" i="2"/>
  <c r="D94" i="2"/>
  <c r="D93" i="2"/>
  <c r="D78" i="2"/>
  <c r="D75" i="2"/>
  <c r="D74" i="2"/>
  <c r="D59" i="2"/>
  <c r="D55" i="2"/>
  <c r="D54" i="2"/>
  <c r="D39" i="2"/>
  <c r="D38" i="2"/>
  <c r="D34" i="2"/>
  <c r="D19" i="2"/>
  <c r="D17" i="2"/>
  <c r="D14" i="2"/>
  <c r="J23" i="1" l="1"/>
  <c r="J24" i="1" s="1"/>
  <c r="H49" i="1"/>
  <c r="D126" i="2" s="1"/>
  <c r="H28" i="1"/>
  <c r="D117" i="2" s="1"/>
  <c r="I15" i="1"/>
  <c r="I16" i="1" s="1"/>
  <c r="H56" i="1" s="1"/>
  <c r="E15" i="1"/>
  <c r="E16" i="1" s="1"/>
  <c r="G13" i="1"/>
  <c r="D90" i="2" s="1"/>
  <c r="H13" i="1"/>
  <c r="H16" i="1"/>
  <c r="G56" i="1" s="1"/>
  <c r="D41" i="1"/>
  <c r="D42" i="2" s="1"/>
  <c r="H43" i="1"/>
  <c r="D123" i="2" s="1"/>
  <c r="E45" i="1"/>
  <c r="D64" i="2" s="1"/>
  <c r="C49" i="1"/>
  <c r="D26" i="2" s="1"/>
  <c r="F39" i="1"/>
  <c r="D81" i="2" s="1"/>
  <c r="E41" i="1"/>
  <c r="D62" i="2" s="1"/>
  <c r="I43" i="1"/>
  <c r="D143" i="2" s="1"/>
  <c r="F47" i="1"/>
  <c r="D85" i="2" s="1"/>
  <c r="F49" i="1"/>
  <c r="D86" i="2" s="1"/>
  <c r="D39" i="1"/>
  <c r="H39" i="1"/>
  <c r="F41" i="1"/>
  <c r="D82" i="2" s="1"/>
  <c r="E43" i="1"/>
  <c r="D63" i="2" s="1"/>
  <c r="C45" i="1"/>
  <c r="D24" i="2" s="1"/>
  <c r="G45" i="1"/>
  <c r="D104" i="2" s="1"/>
  <c r="I45" i="1"/>
  <c r="D144" i="2" s="1"/>
  <c r="G47" i="1"/>
  <c r="D105" i="2" s="1"/>
  <c r="G49" i="1"/>
  <c r="D106" i="2" s="1"/>
  <c r="E39" i="1"/>
  <c r="D61" i="2" s="1"/>
  <c r="I41" i="1"/>
  <c r="D142" i="2" s="1"/>
  <c r="D47" i="1"/>
  <c r="D45" i="2" s="1"/>
  <c r="D49" i="1"/>
  <c r="D46" i="2" s="1"/>
  <c r="D43" i="1"/>
  <c r="D43" i="2" s="1"/>
  <c r="H45" i="1"/>
  <c r="D124" i="2" s="1"/>
  <c r="I39" i="1"/>
  <c r="D141" i="2" s="1"/>
  <c r="H41" i="1"/>
  <c r="D122" i="2" s="1"/>
  <c r="F43" i="1"/>
  <c r="D83" i="2" s="1"/>
  <c r="D45" i="1"/>
  <c r="D44" i="2" s="1"/>
  <c r="C47" i="1"/>
  <c r="D25" i="2" s="1"/>
  <c r="H47" i="1"/>
  <c r="D125" i="2" s="1"/>
  <c r="C24" i="1"/>
  <c r="J28" i="1"/>
  <c r="I34" i="1"/>
  <c r="H57" i="1" s="1"/>
  <c r="E34" i="1"/>
  <c r="D57" i="1" s="1"/>
  <c r="H34" i="1"/>
  <c r="G57" i="1" s="1"/>
  <c r="J22" i="1"/>
  <c r="D114" i="2"/>
  <c r="I49" i="1"/>
  <c r="D146" i="2" s="1"/>
  <c r="D96" i="2"/>
  <c r="G34" i="1"/>
  <c r="F57" i="1" s="1"/>
  <c r="G15" i="1"/>
  <c r="G16" i="1" s="1"/>
  <c r="F56" i="1" s="1"/>
  <c r="G55" i="1"/>
  <c r="D110" i="2"/>
  <c r="J32" i="1"/>
  <c r="F34" i="1"/>
  <c r="E57" i="1" s="1"/>
  <c r="F15" i="1"/>
  <c r="F16" i="1" s="1"/>
  <c r="E56" i="1" s="1"/>
  <c r="J14" i="1"/>
  <c r="K14" i="1" s="1"/>
  <c r="K52" i="1" s="1"/>
  <c r="F12" i="1"/>
  <c r="F13" i="1" s="1"/>
  <c r="D70" i="2" s="1"/>
  <c r="D58" i="2"/>
  <c r="D41" i="2"/>
  <c r="J20" i="1"/>
  <c r="D33" i="2"/>
  <c r="D34" i="1"/>
  <c r="C57" i="1" s="1"/>
  <c r="D12" i="1"/>
  <c r="D13" i="1" s="1"/>
  <c r="C55" i="1" s="1"/>
  <c r="J30" i="1"/>
  <c r="D18" i="2"/>
  <c r="J26" i="1"/>
  <c r="D16" i="2"/>
  <c r="C34" i="1"/>
  <c r="B57" i="1" s="1"/>
  <c r="K23" i="1"/>
  <c r="D15" i="2"/>
  <c r="C15" i="1"/>
  <c r="C16" i="1" s="1"/>
  <c r="B56" i="1" s="1"/>
  <c r="D15" i="1"/>
  <c r="D16" i="1" s="1"/>
  <c r="C12" i="1"/>
  <c r="C13" i="1" s="1"/>
  <c r="D10" i="2" s="1"/>
  <c r="E13" i="1"/>
  <c r="I13" i="1"/>
  <c r="C39" i="1"/>
  <c r="G39" i="1"/>
  <c r="C41" i="1"/>
  <c r="G41" i="1"/>
  <c r="D102" i="2" s="1"/>
  <c r="C43" i="1"/>
  <c r="G43" i="1"/>
  <c r="D103" i="2" s="1"/>
  <c r="F45" i="1"/>
  <c r="E47" i="1"/>
  <c r="I47" i="1"/>
  <c r="D145" i="2" s="1"/>
  <c r="E49" i="1"/>
  <c r="D71" i="2" l="1"/>
  <c r="F55" i="1"/>
  <c r="D91" i="2"/>
  <c r="D111" i="2"/>
  <c r="D50" i="1"/>
  <c r="C58" i="1" s="1"/>
  <c r="H50" i="1"/>
  <c r="G58" i="1" s="1"/>
  <c r="G59" i="1" s="1"/>
  <c r="D121" i="2"/>
  <c r="E55" i="1"/>
  <c r="D30" i="2"/>
  <c r="B55" i="1"/>
  <c r="D131" i="2"/>
  <c r="I57" i="1"/>
  <c r="D11" i="2"/>
  <c r="C56" i="1"/>
  <c r="D31" i="2"/>
  <c r="D130" i="2"/>
  <c r="H55" i="1"/>
  <c r="D55" i="1"/>
  <c r="J13" i="1"/>
  <c r="D50" i="2"/>
  <c r="D51" i="2"/>
  <c r="D56" i="1"/>
  <c r="I56" i="1" s="1"/>
  <c r="J16" i="1"/>
  <c r="J49" i="1"/>
  <c r="D66" i="2"/>
  <c r="G50" i="1"/>
  <c r="F58" i="1" s="1"/>
  <c r="D101" i="2"/>
  <c r="E50" i="1"/>
  <c r="D58" i="1" s="1"/>
  <c r="D84" i="2"/>
  <c r="F50" i="1"/>
  <c r="E58" i="1" s="1"/>
  <c r="J41" i="1"/>
  <c r="D22" i="2"/>
  <c r="D23" i="2"/>
  <c r="J43" i="1"/>
  <c r="J39" i="1"/>
  <c r="C50" i="1"/>
  <c r="B58" i="1" s="1"/>
  <c r="D21" i="2"/>
  <c r="J45" i="1"/>
  <c r="D65" i="2"/>
  <c r="J47" i="1"/>
  <c r="I50" i="1"/>
  <c r="H58" i="1" s="1"/>
  <c r="H59" i="1" s="1"/>
  <c r="C59" i="1" l="1"/>
  <c r="F59" i="1"/>
  <c r="I55" i="1"/>
  <c r="E59" i="1"/>
  <c r="D59" i="1"/>
  <c r="B59" i="1"/>
  <c r="I58" i="1"/>
  <c r="I59" i="1" s="1"/>
  <c r="H2" i="3" s="1"/>
</calcChain>
</file>

<file path=xl/comments1.xml><?xml version="1.0" encoding="utf-8"?>
<comments xmlns="http://schemas.openxmlformats.org/spreadsheetml/2006/main">
  <authors>
    <author/>
  </authors>
  <commentList>
    <comment ref="C6" authorId="0" shapeId="0">
      <text>
        <r>
          <rPr>
            <sz val="10"/>
            <color rgb="FF000000"/>
            <rFont val="Arial"/>
          </rPr>
          <t>Daily average for men is 2,500cal and women is 2,000cal.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B36" authorId="0" shapeId="0">
      <text>
        <r>
          <rPr>
            <sz val="10"/>
            <color rgb="FF000000"/>
            <rFont val="Arial"/>
          </rPr>
          <t>Daily average for men is 2,500cal and women is 2,000cal.</t>
        </r>
      </text>
    </comment>
  </commentList>
</comments>
</file>

<file path=xl/sharedStrings.xml><?xml version="1.0" encoding="utf-8"?>
<sst xmlns="http://schemas.openxmlformats.org/spreadsheetml/2006/main" count="306" uniqueCount="84">
  <si>
    <t>Envirolent Data Collection</t>
  </si>
  <si>
    <t>Week 1</t>
  </si>
  <si>
    <t>Week 2</t>
  </si>
  <si>
    <t>Week 3</t>
  </si>
  <si>
    <t>Week 4</t>
  </si>
  <si>
    <t>Week 5</t>
  </si>
  <si>
    <t>Week 6</t>
  </si>
  <si>
    <t>Week 7</t>
  </si>
  <si>
    <t>Total</t>
  </si>
  <si>
    <t>Carbon total (kg)</t>
  </si>
  <si>
    <t>Household</t>
  </si>
  <si>
    <t>Electricity</t>
  </si>
  <si>
    <t>No. of people in the house</t>
  </si>
  <si>
    <t>Reading on electricity meter on 26/2</t>
  </si>
  <si>
    <t>Reading on gas meter on 26/2</t>
  </si>
  <si>
    <t>Reading on electricity meter at the end of each week</t>
  </si>
  <si>
    <t>Diesel</t>
  </si>
  <si>
    <t>Emissions from electricity</t>
  </si>
  <si>
    <t>Gas (KwH)</t>
  </si>
  <si>
    <t>Petrol</t>
  </si>
  <si>
    <t>Emissions from heating</t>
  </si>
  <si>
    <t>Kerosene (heating oil)</t>
  </si>
  <si>
    <t>Transport</t>
  </si>
  <si>
    <t>Own car (Petrol) litres used</t>
  </si>
  <si>
    <t>Own car (Diesel) litres used</t>
  </si>
  <si>
    <t>Gas m3</t>
  </si>
  <si>
    <t>Bus (approx kms travelled)</t>
  </si>
  <si>
    <t>Train (approx kms travelled)</t>
  </si>
  <si>
    <t>Air travel</t>
  </si>
  <si>
    <t>Light rail (approx kms travelled)</t>
  </si>
  <si>
    <t>Bus</t>
  </si>
  <si>
    <t>Plane (approx kms travelled)</t>
  </si>
  <si>
    <t>Train</t>
  </si>
  <si>
    <t>Ferry</t>
  </si>
  <si>
    <t>Light rail</t>
  </si>
  <si>
    <t>Food</t>
  </si>
  <si>
    <t>Average daily calorie intake approx.</t>
  </si>
  <si>
    <t>For each week, mark in the number of days that you consumed each of the below diets</t>
  </si>
  <si>
    <t>High meat consumption (&gt;100g)</t>
  </si>
  <si>
    <t>Medium meat consumption (50-100g)</t>
  </si>
  <si>
    <t>KGCO2/day</t>
  </si>
  <si>
    <t>Low meat consumption (&lt;50g)</t>
  </si>
  <si>
    <t>FIsh (no meat)</t>
  </si>
  <si>
    <t>Medium meat consumption (50-100)</t>
  </si>
  <si>
    <t>Vegetarian</t>
  </si>
  <si>
    <t>Low meat consumption</t>
  </si>
  <si>
    <t>Vegan</t>
  </si>
  <si>
    <t>Food total</t>
  </si>
  <si>
    <t>Calories</t>
  </si>
  <si>
    <t>How many days this week did you eat a high meat diet (&gt;100g)?</t>
  </si>
  <si>
    <t>How many days this week did you eat a low meat diet (&lt;50g)?</t>
  </si>
  <si>
    <t>How many days this week did you eat a medium meat diet (50-100g)?</t>
  </si>
  <si>
    <t>How many days this week did you eat a pescetarian diet?</t>
  </si>
  <si>
    <t>How many days this week did you eat a vegetarian diet?</t>
  </si>
  <si>
    <t>How many days this week did you eat a vegan diet?</t>
  </si>
  <si>
    <t>Heating</t>
  </si>
  <si>
    <t>Before you start</t>
  </si>
  <si>
    <t>HELLO! YOU ARE NOW UNDER THE BONNET OF THE CARBON NEUTRAL LENT SPREADSHEET.</t>
  </si>
  <si>
    <t>Anything you change here may mess up all the beautiful charts etc.</t>
  </si>
  <si>
    <t xml:space="preserve">Week 1 </t>
  </si>
  <si>
    <t>Fill in date</t>
  </si>
  <si>
    <t>25th Feb</t>
  </si>
  <si>
    <t>3rd March</t>
  </si>
  <si>
    <t>10th March</t>
  </si>
  <si>
    <t>17th March</t>
  </si>
  <si>
    <t>24th March</t>
  </si>
  <si>
    <t>31st March</t>
  </si>
  <si>
    <t>7th April</t>
  </si>
  <si>
    <t>13th April</t>
  </si>
  <si>
    <t>Carbon Neutral Lent</t>
  </si>
  <si>
    <t>Your total carbon footprint is:</t>
  </si>
  <si>
    <t>kgCO2e</t>
  </si>
  <si>
    <t>The breakdown of you footprint can be found below</t>
  </si>
  <si>
    <t>Reading on electricity meter on 25/2</t>
  </si>
  <si>
    <t>Reading on gas meter on 25/2</t>
  </si>
  <si>
    <t>How much petrol did you use (car)? (litres)</t>
  </si>
  <si>
    <t>How much diesel did you use (car)? (litres)</t>
  </si>
  <si>
    <t>How far did you travel by bus? (kms)</t>
  </si>
  <si>
    <t>How far did you travel by train? (kms)</t>
  </si>
  <si>
    <t>How far did you travel by light rail? (kms)</t>
  </si>
  <si>
    <t>How far did you travel by plane? (kms)</t>
  </si>
  <si>
    <t>How far did you travel by ferry? (kms)</t>
  </si>
  <si>
    <t>What is the reading on your electricity meter this week? (kW/h)</t>
  </si>
  <si>
    <t>What is the reading on your gas meter this week? (m3)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</si>
</sst>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Inconsolata"/>
    </font>
    <font>
      <b/>
      <sz val="10"/>
      <color rgb="FF000000"/>
      <name val="Arial"/>
      <family val="2"/>
    </font>
    <font>
      <sz val="24"/>
      <color rgb="FF000000"/>
      <name val="Arial"/>
      <family val="2"/>
    </font>
    <font>
      <sz val="22"/>
      <color rgb="FF000000"/>
      <name val="Arial"/>
      <family val="2"/>
    </font>
    <font>
      <i/>
      <sz val="10"/>
      <color rgb="FF000000"/>
      <name val="Arial"/>
      <family val="2"/>
    </font>
    <font>
      <sz val="48"/>
      <color rgb="FF000000"/>
      <name val="Arial"/>
      <family val="2"/>
    </font>
    <font>
      <sz val="16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2" borderId="2" xfId="0" applyFont="1" applyFill="1" applyBorder="1"/>
    <xf numFmtId="0" fontId="1" fillId="0" borderId="0" xfId="0" applyFont="1"/>
    <xf numFmtId="0" fontId="2" fillId="2" borderId="1" xfId="0" applyFont="1" applyFill="1" applyBorder="1"/>
    <xf numFmtId="0" fontId="3" fillId="0" borderId="0" xfId="0" applyFont="1"/>
    <xf numFmtId="0" fontId="0" fillId="0" borderId="0" xfId="0"/>
    <xf numFmtId="0" fontId="4" fillId="0" borderId="0" xfId="0" applyFont="1"/>
    <xf numFmtId="0" fontId="4" fillId="3" borderId="0" xfId="0" applyFont="1" applyFill="1"/>
    <xf numFmtId="0" fontId="5" fillId="3" borderId="0" xfId="0" applyFont="1" applyFill="1"/>
    <xf numFmtId="0" fontId="3" fillId="3" borderId="0" xfId="0" applyFont="1" applyFill="1"/>
    <xf numFmtId="0" fontId="6" fillId="0" borderId="0" xfId="0" applyFont="1"/>
    <xf numFmtId="0" fontId="2" fillId="0" borderId="0" xfId="0" applyFont="1"/>
    <xf numFmtId="0" fontId="1" fillId="2" borderId="0" xfId="0" applyFont="1" applyFill="1"/>
    <xf numFmtId="0" fontId="9" fillId="0" borderId="0" xfId="0" applyFont="1"/>
    <xf numFmtId="0" fontId="10" fillId="0" borderId="0" xfId="0" applyFont="1"/>
    <xf numFmtId="2" fontId="0" fillId="0" borderId="0" xfId="0" applyNumberFormat="1"/>
    <xf numFmtId="0" fontId="7" fillId="0" borderId="0" xfId="0" applyFont="1"/>
    <xf numFmtId="0" fontId="0" fillId="0" borderId="0" xfId="0"/>
    <xf numFmtId="2" fontId="7" fillId="0" borderId="0" xfId="0" applyNumberFormat="1" applyFont="1"/>
    <xf numFmtId="0" fontId="11" fillId="0" borderId="0" xfId="0" applyFont="1"/>
    <xf numFmtId="0" fontId="12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0" borderId="0" xfId="0" applyFont="1"/>
    <xf numFmtId="0" fontId="1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ENGINE!!'!$B$54</c:f>
              <c:strCache>
                <c:ptCount val="1"/>
                <c:pt idx="0">
                  <c:v>Week 1</c:v>
                </c:pt>
              </c:strCache>
            </c:strRef>
          </c:tx>
          <c:explosion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973-40EC-B176-84FB14EDBD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973-40EC-B176-84FB14EDBD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973-40EC-B176-84FB14EDBD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973-40EC-B176-84FB14EDBD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'THE ENGINE!!'!$A$55:$A$58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'THE ENGINE!!'!$B$55:$B$58</c:f>
              <c:numCache>
                <c:formatCode>General</c:formatCode>
                <c:ptCount val="4"/>
                <c:pt idx="0">
                  <c:v>18.75</c:v>
                </c:pt>
                <c:pt idx="1">
                  <c:v>5.4444499999999998</c:v>
                </c:pt>
                <c:pt idx="2">
                  <c:v>17.774999999999999</c:v>
                </c:pt>
                <c:pt idx="3">
                  <c:v>46.518749999999997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973-40EC-B176-84FB14EDB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E"/>
              <a:t>Week 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652-4441-8409-B37824EF0EC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652-4441-8409-B37824EF0EC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652-4441-8409-B37824EF0EC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652-4441-8409-B37824EF0E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ENGINE!!'!$C$55,'THE ENGINE!!'!$C$56,'THE ENGINE!!'!$C$57,'THE ENGINE!!'!$C$58)</c:f>
              <c:numCache>
                <c:formatCode>General</c:formatCode>
                <c:ptCount val="4"/>
                <c:pt idx="0">
                  <c:v>16.875</c:v>
                </c:pt>
                <c:pt idx="1">
                  <c:v>10.8889</c:v>
                </c:pt>
                <c:pt idx="2">
                  <c:v>15.42</c:v>
                </c:pt>
                <c:pt idx="3">
                  <c:v>45.438749999999999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652-4441-8409-B37824EF0E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ENGINE!!'!$D$54</c:f>
              <c:strCache>
                <c:ptCount val="1"/>
                <c:pt idx="0">
                  <c:v>Week 3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6-404C-BDDE-8A502B87D2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6-404C-BDDE-8A502B87D2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2F6-404C-BDDE-8A502B87D2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2F6-404C-BDDE-8A502B87D2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ENGINE!!'!$D$55,'THE ENGINE!!'!$D$56,'THE ENGINE!!'!$D$57,'THE ENGINE!!'!$D$58)</c:f>
              <c:numCache>
                <c:formatCode>General</c:formatCode>
                <c:ptCount val="4"/>
                <c:pt idx="0">
                  <c:v>15.9375</c:v>
                </c:pt>
                <c:pt idx="1">
                  <c:v>13.611124999999999</c:v>
                </c:pt>
                <c:pt idx="2">
                  <c:v>15.42</c:v>
                </c:pt>
                <c:pt idx="3">
                  <c:v>41.681249999999999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2F6-404C-BDDE-8A502B87D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ENGINE!!'!$E$54</c:f>
              <c:strCache>
                <c:ptCount val="1"/>
                <c:pt idx="0">
                  <c:v>Week 4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2F2-4315-8B29-736863365B1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2F2-4315-8B29-736863365B1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2F2-4315-8B29-736863365B1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2F2-4315-8B29-736863365B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ENGINE!!'!$E$55,'THE ENGINE!!'!$E$56,'THE ENGINE!!'!$E$57,'THE ENGINE!!'!$E$58)</c:f>
              <c:numCache>
                <c:formatCode>General</c:formatCode>
                <c:ptCount val="4"/>
                <c:pt idx="0">
                  <c:v>14.0625</c:v>
                </c:pt>
                <c:pt idx="1">
                  <c:v>10.8889</c:v>
                </c:pt>
                <c:pt idx="2">
                  <c:v>24.84</c:v>
                </c:pt>
                <c:pt idx="3">
                  <c:v>36.776249999999997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2F2-4315-8B29-736863365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'THE ENGINE!!'!$F$54</c:f>
              <c:strCache>
                <c:ptCount val="1"/>
                <c:pt idx="0">
                  <c:v>Week 5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B2-4D46-B3E3-0D1FCA9C4C9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B2-4D46-B3E3-0D1FCA9C4C9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BB2-4D46-B3E3-0D1FCA9C4C9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BB2-4D46-B3E3-0D1FCA9C4C9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ENGINE!!'!$F$55,'THE ENGINE!!'!$F$56,'THE ENGINE!!'!$F$57,'THE ENGINE!!'!$F$58)</c:f>
              <c:numCache>
                <c:formatCode>General</c:formatCode>
                <c:ptCount val="4"/>
                <c:pt idx="0">
                  <c:v>9.375</c:v>
                </c:pt>
                <c:pt idx="1">
                  <c:v>5.4444499999999998</c:v>
                </c:pt>
                <c:pt idx="2">
                  <c:v>13.15</c:v>
                </c:pt>
                <c:pt idx="3">
                  <c:v>34.301249999999996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BB2-4D46-B3E3-0D1FCA9C4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5411832895888015"/>
          <c:y val="6.0601851851851872E-2"/>
          <c:w val="0.40287467191601051"/>
          <c:h val="0.6714577865266842"/>
        </c:manualLayout>
      </c:layout>
      <c:pieChart>
        <c:varyColors val="1"/>
        <c:ser>
          <c:idx val="0"/>
          <c:order val="0"/>
          <c:tx>
            <c:strRef>
              <c:f>'THE ENGINE!!'!$G$54</c:f>
              <c:strCache>
                <c:ptCount val="1"/>
                <c:pt idx="0">
                  <c:v>Week 6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9B-4DFC-AF5B-D6F26634D15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9B-4DFC-AF5B-D6F26634D15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C9B-4DFC-AF5B-D6F26634D15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C9B-4DFC-AF5B-D6F26634D15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ENGINE!!'!$G$55,'THE ENGINE!!'!$G$56,'THE ENGINE!!'!$G$57,'THE ENGINE!!'!$G$58)</c:f>
              <c:numCache>
                <c:formatCode>General</c:formatCode>
                <c:ptCount val="4"/>
                <c:pt idx="0">
                  <c:v>9.375</c:v>
                </c:pt>
                <c:pt idx="1">
                  <c:v>2.7222249999999999</c:v>
                </c:pt>
                <c:pt idx="2">
                  <c:v>4.59</c:v>
                </c:pt>
                <c:pt idx="3">
                  <c:v>26.89875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C9B-4DFC-AF5B-D6F26634D1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0134055118110242"/>
          <c:y val="0.17171296296296298"/>
          <c:w val="0.40287467191601051"/>
          <c:h val="0.6714577865266842"/>
        </c:manualLayout>
      </c:layout>
      <c:pieChart>
        <c:varyColors val="1"/>
        <c:ser>
          <c:idx val="0"/>
          <c:order val="0"/>
          <c:tx>
            <c:strRef>
              <c:f>'THE ENGINE!!'!$H$54</c:f>
              <c:strCache>
                <c:ptCount val="1"/>
                <c:pt idx="0">
                  <c:v>Week 7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63-4AAD-9BEA-46E578419F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63-4AAD-9BEA-46E578419F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63-4AAD-9BEA-46E578419F7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63-4AAD-9BEA-46E578419F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ENGINE!!'!$H$55,'THE ENGINE!!'!$H$56,'THE ENGINE!!'!$H$57,'THE ENGINE!!'!$H$58)</c:f>
              <c:numCache>
                <c:formatCode>General</c:formatCode>
                <c:ptCount val="4"/>
                <c:pt idx="0">
                  <c:v>7.5</c:v>
                </c:pt>
                <c:pt idx="1">
                  <c:v>5.4444499999999998</c:v>
                </c:pt>
                <c:pt idx="2">
                  <c:v>6.82</c:v>
                </c:pt>
                <c:pt idx="3">
                  <c:v>25.863750000000003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763-4AAD-9BEA-46E578419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tx>
            <c:strRef>
              <c:f>'THE ENGINE!!'!$I$54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A85-493D-A21E-3D462ED33C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A85-493D-A21E-3D462ED33C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A85-493D-A21E-3D462ED33C0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A85-493D-A21E-3D462ED33C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('THE ENGINE!!'!$A$55,'THE ENGINE!!'!$A$56,'THE ENGINE!!'!$A$57,'THE ENGINE!!'!$A$58)</c:f>
              <c:strCache>
                <c:ptCount val="4"/>
                <c:pt idx="0">
                  <c:v>Electricity</c:v>
                </c:pt>
                <c:pt idx="1">
                  <c:v>Heating</c:v>
                </c:pt>
                <c:pt idx="2">
                  <c:v>Transport</c:v>
                </c:pt>
                <c:pt idx="3">
                  <c:v>Food</c:v>
                </c:pt>
              </c:strCache>
            </c:strRef>
          </c:cat>
          <c:val>
            <c:numRef>
              <c:f>('THE ENGINE!!'!$I$55,'THE ENGINE!!'!$I$56,'THE ENGINE!!'!$I$57,'THE ENGINE!!'!$I$58)</c:f>
              <c:numCache>
                <c:formatCode>General</c:formatCode>
                <c:ptCount val="4"/>
                <c:pt idx="0">
                  <c:v>91.875</c:v>
                </c:pt>
                <c:pt idx="1">
                  <c:v>54.444499999999991</c:v>
                </c:pt>
                <c:pt idx="2">
                  <c:v>98.015000000000015</c:v>
                </c:pt>
                <c:pt idx="3">
                  <c:v>257.47874999999999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A85-493D-A21E-3D462ED33C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ENGINE!!'!$A$55</c:f>
              <c:strCache>
                <c:ptCount val="1"/>
                <c:pt idx="0">
                  <c:v>Electricity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ENGINE!!'!$B$55:$H$55</c:f>
              <c:numCache>
                <c:formatCode>General</c:formatCode>
                <c:ptCount val="7"/>
                <c:pt idx="0">
                  <c:v>18.75</c:v>
                </c:pt>
                <c:pt idx="1">
                  <c:v>16.875</c:v>
                </c:pt>
                <c:pt idx="2">
                  <c:v>15.9375</c:v>
                </c:pt>
                <c:pt idx="3">
                  <c:v>14.0625</c:v>
                </c:pt>
                <c:pt idx="4">
                  <c:v>9.375</c:v>
                </c:pt>
                <c:pt idx="5">
                  <c:v>9.375</c:v>
                </c:pt>
                <c:pt idx="6">
                  <c:v>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36-49B6-966A-74036B7D1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2049952"/>
        <c:axId val="1802062432"/>
      </c:barChart>
      <c:catAx>
        <c:axId val="180204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62432"/>
        <c:crosses val="autoZero"/>
        <c:auto val="1"/>
        <c:lblAlgn val="ctr"/>
        <c:lblOffset val="100"/>
        <c:noMultiLvlLbl val="0"/>
      </c:catAx>
      <c:valAx>
        <c:axId val="18020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49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ENGINE!!'!$A$56</c:f>
              <c:strCache>
                <c:ptCount val="1"/>
                <c:pt idx="0">
                  <c:v>Heating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('THE ENGINE!!'!$B$54,'THE ENGINE!!'!$C$54,'THE ENGINE!!'!$D$54,'THE ENGINE!!'!$E$54,'THE ENGINE!!'!$F$54,'THE ENGINE!!'!$G$54,'THE ENGINE!!'!$H$54)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('THE ENGINE!!'!$B$56,'THE ENGINE!!'!$C$56,'THE ENGINE!!'!$D$56,'THE ENGINE!!'!$E$56,'THE ENGINE!!'!$F$56,'THE ENGINE!!'!$G$56,'THE ENGINE!!'!$H$56)</c:f>
              <c:numCache>
                <c:formatCode>General</c:formatCode>
                <c:ptCount val="7"/>
                <c:pt idx="0">
                  <c:v>5.4444499999999998</c:v>
                </c:pt>
                <c:pt idx="1">
                  <c:v>10.8889</c:v>
                </c:pt>
                <c:pt idx="2">
                  <c:v>13.611124999999999</c:v>
                </c:pt>
                <c:pt idx="3">
                  <c:v>10.8889</c:v>
                </c:pt>
                <c:pt idx="4">
                  <c:v>5.4444499999999998</c:v>
                </c:pt>
                <c:pt idx="5">
                  <c:v>2.7222249999999999</c:v>
                </c:pt>
                <c:pt idx="6">
                  <c:v>5.4444499999999998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B4-42DB-BA77-0B823116B2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7042656"/>
        <c:axId val="1857051808"/>
      </c:barChart>
      <c:catAx>
        <c:axId val="185704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1808"/>
        <c:crosses val="autoZero"/>
        <c:auto val="1"/>
        <c:lblAlgn val="ctr"/>
        <c:lblOffset val="100"/>
        <c:noMultiLvlLbl val="0"/>
      </c:catAx>
      <c:valAx>
        <c:axId val="185705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2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ENGINE!!'!$A$57</c:f>
              <c:strCache>
                <c:ptCount val="1"/>
                <c:pt idx="0">
                  <c:v>Transport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('THE ENGINE!!'!$B$54,'THE ENGINE!!'!$C$54,'THE ENGINE!!'!$D$54,'THE ENGINE!!'!$E$54,'THE ENGINE!!'!$F$54,'THE ENGINE!!'!$G$54,'THE ENGINE!!'!$H$54)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('THE ENGINE!!'!$B$57,'THE ENGINE!!'!$C$57,'THE ENGINE!!'!$D$57,'THE ENGINE!!'!$E$57,'THE ENGINE!!'!$F$57,'THE ENGINE!!'!$G$57,'THE ENGINE!!'!$H$57)</c:f>
              <c:numCache>
                <c:formatCode>General</c:formatCode>
                <c:ptCount val="7"/>
                <c:pt idx="0">
                  <c:v>17.774999999999999</c:v>
                </c:pt>
                <c:pt idx="1">
                  <c:v>15.42</c:v>
                </c:pt>
                <c:pt idx="2">
                  <c:v>15.42</c:v>
                </c:pt>
                <c:pt idx="3">
                  <c:v>24.84</c:v>
                </c:pt>
                <c:pt idx="4">
                  <c:v>13.15</c:v>
                </c:pt>
                <c:pt idx="5">
                  <c:v>4.59</c:v>
                </c:pt>
                <c:pt idx="6">
                  <c:v>6.82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88-4E0A-BFDA-13D292734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7045984"/>
        <c:axId val="1857055968"/>
      </c:barChart>
      <c:catAx>
        <c:axId val="1857045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5968"/>
        <c:crosses val="autoZero"/>
        <c:auto val="1"/>
        <c:lblAlgn val="ctr"/>
        <c:lblOffset val="100"/>
        <c:noMultiLvlLbl val="0"/>
      </c:catAx>
      <c:valAx>
        <c:axId val="185705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5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'THE ENGINE!!'!$A$58</c:f>
              <c:strCache>
                <c:ptCount val="1"/>
                <c:pt idx="0">
                  <c:v>Food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('THE ENGINE!!'!$B$54,'THE ENGINE!!'!$C$54,'THE ENGINE!!'!$D$54,'THE ENGINE!!'!$E$54,'THE ENGINE!!'!$F$54,'THE ENGINE!!'!$G$54,'THE ENGINE!!'!$H$54)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('THE ENGINE!!'!$B$58,'THE ENGINE!!'!$C$58,'THE ENGINE!!'!$D$58,'THE ENGINE!!'!$E$58,'THE ENGINE!!'!$F$58,'THE ENGINE!!'!$G$58,'THE ENGINE!!'!$H$58)</c:f>
              <c:numCache>
                <c:formatCode>General</c:formatCode>
                <c:ptCount val="7"/>
                <c:pt idx="0">
                  <c:v>46.518749999999997</c:v>
                </c:pt>
                <c:pt idx="1">
                  <c:v>45.438749999999999</c:v>
                </c:pt>
                <c:pt idx="2">
                  <c:v>41.681249999999999</c:v>
                </c:pt>
                <c:pt idx="3">
                  <c:v>36.776249999999997</c:v>
                </c:pt>
                <c:pt idx="4">
                  <c:v>34.301249999999996</c:v>
                </c:pt>
                <c:pt idx="5">
                  <c:v>26.89875</c:v>
                </c:pt>
                <c:pt idx="6">
                  <c:v>25.863750000000003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8-4784-8B89-D785395B8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2050368"/>
        <c:axId val="1802059520"/>
      </c:barChart>
      <c:catAx>
        <c:axId val="180205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59520"/>
        <c:crosses val="autoZero"/>
        <c:auto val="1"/>
        <c:lblAlgn val="ctr"/>
        <c:lblOffset val="100"/>
        <c:noMultiLvlLbl val="0"/>
      </c:catAx>
      <c:valAx>
        <c:axId val="1802059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50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'THE ENGINE!!'!$A$55</c:f>
              <c:strCache>
                <c:ptCount val="1"/>
                <c:pt idx="0">
                  <c:v>Electricity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ENGINE!!'!$B$55:$H$55</c:f>
              <c:numCache>
                <c:formatCode>General</c:formatCode>
                <c:ptCount val="7"/>
                <c:pt idx="0">
                  <c:v>18.75</c:v>
                </c:pt>
                <c:pt idx="1">
                  <c:v>16.875</c:v>
                </c:pt>
                <c:pt idx="2">
                  <c:v>15.9375</c:v>
                </c:pt>
                <c:pt idx="3">
                  <c:v>14.0625</c:v>
                </c:pt>
                <c:pt idx="4">
                  <c:v>9.375</c:v>
                </c:pt>
                <c:pt idx="5">
                  <c:v>9.375</c:v>
                </c:pt>
                <c:pt idx="6">
                  <c:v>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55-48DB-850E-1C7A314D61BA}"/>
            </c:ext>
          </c:extLst>
        </c:ser>
        <c:ser>
          <c:idx val="1"/>
          <c:order val="1"/>
          <c:tx>
            <c:strRef>
              <c:f>'THE ENGINE!!'!$A$56</c:f>
              <c:strCache>
                <c:ptCount val="1"/>
                <c:pt idx="0">
                  <c:v>Heating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ENGINE!!'!$B$56:$H$56</c:f>
              <c:numCache>
                <c:formatCode>General</c:formatCode>
                <c:ptCount val="7"/>
                <c:pt idx="0">
                  <c:v>5.4444499999999998</c:v>
                </c:pt>
                <c:pt idx="1">
                  <c:v>10.8889</c:v>
                </c:pt>
                <c:pt idx="2">
                  <c:v>13.611124999999999</c:v>
                </c:pt>
                <c:pt idx="3">
                  <c:v>10.8889</c:v>
                </c:pt>
                <c:pt idx="4">
                  <c:v>5.4444499999999998</c:v>
                </c:pt>
                <c:pt idx="5">
                  <c:v>2.7222249999999999</c:v>
                </c:pt>
                <c:pt idx="6">
                  <c:v>5.4444499999999998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55-48DB-850E-1C7A314D61BA}"/>
            </c:ext>
          </c:extLst>
        </c:ser>
        <c:ser>
          <c:idx val="2"/>
          <c:order val="2"/>
          <c:tx>
            <c:strRef>
              <c:f>'THE ENGINE!!'!$A$57</c:f>
              <c:strCache>
                <c:ptCount val="1"/>
                <c:pt idx="0">
                  <c:v>Transport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ENGINE!!'!$B$57:$H$57</c:f>
              <c:numCache>
                <c:formatCode>General</c:formatCode>
                <c:ptCount val="7"/>
                <c:pt idx="0">
                  <c:v>17.774999999999999</c:v>
                </c:pt>
                <c:pt idx="1">
                  <c:v>15.42</c:v>
                </c:pt>
                <c:pt idx="2">
                  <c:v>15.42</c:v>
                </c:pt>
                <c:pt idx="3">
                  <c:v>24.84</c:v>
                </c:pt>
                <c:pt idx="4">
                  <c:v>13.15</c:v>
                </c:pt>
                <c:pt idx="5">
                  <c:v>4.59</c:v>
                </c:pt>
                <c:pt idx="6">
                  <c:v>6.82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55-48DB-850E-1C7A314D61BA}"/>
            </c:ext>
          </c:extLst>
        </c:ser>
        <c:ser>
          <c:idx val="3"/>
          <c:order val="3"/>
          <c:tx>
            <c:strRef>
              <c:f>'THE ENGINE!!'!$A$58</c:f>
              <c:strCache>
                <c:ptCount val="1"/>
                <c:pt idx="0">
                  <c:v>Food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'THE ENGINE!!'!$B$54:$H$54</c:f>
              <c:strCache>
                <c:ptCount val="7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</c:strCache>
            </c:strRef>
          </c:cat>
          <c:val>
            <c:numRef>
              <c:f>'THE ENGINE!!'!$B$58:$H$58</c:f>
              <c:numCache>
                <c:formatCode>General</c:formatCode>
                <c:ptCount val="7"/>
                <c:pt idx="0">
                  <c:v>46.518749999999997</c:v>
                </c:pt>
                <c:pt idx="1">
                  <c:v>45.438749999999999</c:v>
                </c:pt>
                <c:pt idx="2">
                  <c:v>41.681249999999999</c:v>
                </c:pt>
                <c:pt idx="3">
                  <c:v>36.776249999999997</c:v>
                </c:pt>
                <c:pt idx="4">
                  <c:v>34.301249999999996</c:v>
                </c:pt>
                <c:pt idx="5">
                  <c:v>26.89875</c:v>
                </c:pt>
                <c:pt idx="6">
                  <c:v>25.863750000000003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55-48DB-850E-1C7A314D6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57055552"/>
        <c:axId val="1857047648"/>
      </c:barChart>
      <c:catAx>
        <c:axId val="18570555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7648"/>
        <c:crosses val="autoZero"/>
        <c:auto val="1"/>
        <c:lblAlgn val="ctr"/>
        <c:lblOffset val="100"/>
        <c:noMultiLvlLbl val="0"/>
      </c:catAx>
      <c:valAx>
        <c:axId val="185704764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5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8</xdr:row>
      <xdr:rowOff>152400</xdr:rowOff>
    </xdr:from>
    <xdr:to>
      <xdr:col>13</xdr:col>
      <xdr:colOff>295275</xdr:colOff>
      <xdr:row>25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28575</xdr:colOff>
      <xdr:row>28</xdr:row>
      <xdr:rowOff>57150</xdr:rowOff>
    </xdr:from>
    <xdr:to>
      <xdr:col>13</xdr:col>
      <xdr:colOff>333375</xdr:colOff>
      <xdr:row>45</xdr:row>
      <xdr:rowOff>47625</xdr:rowOff>
    </xdr:to>
    <xdr:graphicFrame macro="">
      <xdr:nvGraphicFramePr>
        <xdr:cNvPr id="4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600075</xdr:colOff>
      <xdr:row>48</xdr:row>
      <xdr:rowOff>152400</xdr:rowOff>
    </xdr:from>
    <xdr:to>
      <xdr:col>13</xdr:col>
      <xdr:colOff>295275</xdr:colOff>
      <xdr:row>65</xdr:row>
      <xdr:rowOff>142875</xdr:rowOff>
    </xdr:to>
    <xdr:graphicFrame macro="">
      <xdr:nvGraphicFramePr>
        <xdr:cNvPr id="5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9525</xdr:colOff>
      <xdr:row>68</xdr:row>
      <xdr:rowOff>0</xdr:rowOff>
    </xdr:from>
    <xdr:to>
      <xdr:col>13</xdr:col>
      <xdr:colOff>314325</xdr:colOff>
      <xdr:row>84</xdr:row>
      <xdr:rowOff>152400</xdr:rowOff>
    </xdr:to>
    <xdr:graphicFrame macro="">
      <xdr:nvGraphicFramePr>
        <xdr:cNvPr id="6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9525</xdr:colOff>
      <xdr:row>89</xdr:row>
      <xdr:rowOff>0</xdr:rowOff>
    </xdr:from>
    <xdr:to>
      <xdr:col>13</xdr:col>
      <xdr:colOff>314325</xdr:colOff>
      <xdr:row>105</xdr:row>
      <xdr:rowOff>152400</xdr:rowOff>
    </xdr:to>
    <xdr:graphicFrame macro="">
      <xdr:nvGraphicFramePr>
        <xdr:cNvPr id="7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581025</xdr:colOff>
      <xdr:row>109</xdr:row>
      <xdr:rowOff>0</xdr:rowOff>
    </xdr:from>
    <xdr:to>
      <xdr:col>13</xdr:col>
      <xdr:colOff>276225</xdr:colOff>
      <xdr:row>127</xdr:row>
      <xdr:rowOff>85725</xdr:rowOff>
    </xdr:to>
    <xdr:graphicFrame macro="">
      <xdr:nvGraphicFramePr>
        <xdr:cNvPr id="8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600075</xdr:colOff>
      <xdr:row>128</xdr:row>
      <xdr:rowOff>142875</xdr:rowOff>
    </xdr:from>
    <xdr:to>
      <xdr:col>13</xdr:col>
      <xdr:colOff>295275</xdr:colOff>
      <xdr:row>145</xdr:row>
      <xdr:rowOff>133350</xdr:rowOff>
    </xdr:to>
    <xdr:graphicFrame macro="">
      <xdr:nvGraphicFramePr>
        <xdr:cNvPr id="9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66675</xdr:rowOff>
    </xdr:from>
    <xdr:to>
      <xdr:col>7</xdr:col>
      <xdr:colOff>304800</xdr:colOff>
      <xdr:row>21</xdr:row>
      <xdr:rowOff>57150</xdr:rowOff>
    </xdr:to>
    <xdr:graphicFrame macro="">
      <xdr:nvGraphicFramePr>
        <xdr:cNvPr id="9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23</xdr:row>
      <xdr:rowOff>152400</xdr:rowOff>
    </xdr:from>
    <xdr:to>
      <xdr:col>7</xdr:col>
      <xdr:colOff>314325</xdr:colOff>
      <xdr:row>40</xdr:row>
      <xdr:rowOff>142875</xdr:rowOff>
    </xdr:to>
    <xdr:graphicFrame macro="">
      <xdr:nvGraphicFramePr>
        <xdr:cNvPr id="10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804862</xdr:colOff>
      <xdr:row>24</xdr:row>
      <xdr:rowOff>0</xdr:rowOff>
    </xdr:from>
    <xdr:to>
      <xdr:col>15</xdr:col>
      <xdr:colOff>33337</xdr:colOff>
      <xdr:row>40</xdr:row>
      <xdr:rowOff>152400</xdr:rowOff>
    </xdr:to>
    <xdr:graphicFrame macro="">
      <xdr:nvGraphicFramePr>
        <xdr:cNvPr id="11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42</xdr:row>
      <xdr:rowOff>9525</xdr:rowOff>
    </xdr:from>
    <xdr:to>
      <xdr:col>7</xdr:col>
      <xdr:colOff>304800</xdr:colOff>
      <xdr:row>59</xdr:row>
      <xdr:rowOff>0</xdr:rowOff>
    </xdr:to>
    <xdr:graphicFrame macro="">
      <xdr:nvGraphicFramePr>
        <xdr:cNvPr id="12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4762</xdr:colOff>
      <xdr:row>42</xdr:row>
      <xdr:rowOff>9525</xdr:rowOff>
    </xdr:from>
    <xdr:to>
      <xdr:col>15</xdr:col>
      <xdr:colOff>309562</xdr:colOff>
      <xdr:row>59</xdr:row>
      <xdr:rowOff>0</xdr:rowOff>
    </xdr:to>
    <xdr:graphicFrame macro="">
      <xdr:nvGraphicFramePr>
        <xdr:cNvPr id="13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714375</xdr:colOff>
      <xdr:row>4</xdr:row>
      <xdr:rowOff>9525</xdr:rowOff>
    </xdr:from>
    <xdr:to>
      <xdr:col>14</xdr:col>
      <xdr:colOff>552450</xdr:colOff>
      <xdr:row>21</xdr:row>
      <xdr:rowOff>0</xdr:rowOff>
    </xdr:to>
    <xdr:graphicFrame macro="">
      <xdr:nvGraphicFramePr>
        <xdr:cNvPr id="14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6"/>
  <sheetViews>
    <sheetView tabSelected="1" zoomScaleNormal="100" workbookViewId="0">
      <selection activeCell="C3" sqref="C3"/>
    </sheetView>
  </sheetViews>
  <sheetFormatPr defaultRowHeight="12.75"/>
  <cols>
    <col min="1" max="1" width="10.28515625" bestFit="1" customWidth="1"/>
    <col min="2" max="2" width="60.42578125" bestFit="1" customWidth="1"/>
  </cols>
  <sheetData>
    <row r="1" spans="1:5">
      <c r="A1" s="16" t="s">
        <v>60</v>
      </c>
    </row>
    <row r="2" spans="1:5" ht="13.5" thickBot="1">
      <c r="A2" s="7" t="s">
        <v>61</v>
      </c>
      <c r="B2" s="13" t="s">
        <v>56</v>
      </c>
    </row>
    <row r="3" spans="1:5" ht="14.25" thickTop="1" thickBot="1">
      <c r="B3" s="3" t="s">
        <v>12</v>
      </c>
      <c r="C3" s="4">
        <v>4</v>
      </c>
    </row>
    <row r="4" spans="1:5" ht="14.25" thickTop="1" thickBot="1">
      <c r="B4" s="23" t="s">
        <v>73</v>
      </c>
      <c r="C4" s="4">
        <v>1000</v>
      </c>
    </row>
    <row r="5" spans="1:5" ht="14.25" thickTop="1" thickBot="1">
      <c r="B5" s="23" t="s">
        <v>74</v>
      </c>
      <c r="C5" s="4">
        <v>1000</v>
      </c>
    </row>
    <row r="6" spans="1:5" ht="14.25" thickTop="1" thickBot="1">
      <c r="B6" s="6" t="s">
        <v>36</v>
      </c>
      <c r="C6" s="4">
        <v>2250</v>
      </c>
    </row>
    <row r="7" spans="1:5" ht="13.5" thickTop="1">
      <c r="B7" s="14"/>
      <c r="C7" s="15"/>
    </row>
    <row r="9" spans="1:5">
      <c r="A9" s="7" t="s">
        <v>62</v>
      </c>
      <c r="B9" s="13" t="s">
        <v>59</v>
      </c>
    </row>
    <row r="10" spans="1:5">
      <c r="B10" t="s">
        <v>82</v>
      </c>
      <c r="C10">
        <v>1200</v>
      </c>
      <c r="D10">
        <f>'THE ENGINE!!'!C13</f>
        <v>18.75</v>
      </c>
      <c r="E10" s="7" t="s">
        <v>71</v>
      </c>
    </row>
    <row r="11" spans="1:5">
      <c r="B11" t="s">
        <v>83</v>
      </c>
      <c r="C11">
        <v>1010</v>
      </c>
      <c r="D11" s="1">
        <f>'THE ENGINE!!'!C16</f>
        <v>5.4444499999999998</v>
      </c>
      <c r="E11" s="7" t="s">
        <v>71</v>
      </c>
    </row>
    <row r="12" spans="1:5">
      <c r="E12" s="7"/>
    </row>
    <row r="13" spans="1:5">
      <c r="B13" s="7" t="s">
        <v>75</v>
      </c>
      <c r="C13">
        <v>5</v>
      </c>
      <c r="D13" s="1">
        <f>'THE ENGINE!!'!C20</f>
        <v>11.775</v>
      </c>
      <c r="E13" s="7" t="s">
        <v>71</v>
      </c>
    </row>
    <row r="14" spans="1:5">
      <c r="B14" t="s">
        <v>76</v>
      </c>
      <c r="C14">
        <v>0</v>
      </c>
      <c r="D14" s="1">
        <f>'THE ENGINE!!'!C22</f>
        <v>0</v>
      </c>
      <c r="E14" s="7" t="s">
        <v>71</v>
      </c>
    </row>
    <row r="15" spans="1:5">
      <c r="B15" t="s">
        <v>77</v>
      </c>
      <c r="C15">
        <v>0</v>
      </c>
      <c r="D15" s="1">
        <f>'THE ENGINE!!'!C24</f>
        <v>0</v>
      </c>
      <c r="E15" s="7" t="s">
        <v>71</v>
      </c>
    </row>
    <row r="16" spans="1:5">
      <c r="B16" t="s">
        <v>78</v>
      </c>
      <c r="C16">
        <v>100</v>
      </c>
      <c r="D16" s="1">
        <f>'THE ENGINE!!'!C26</f>
        <v>6</v>
      </c>
      <c r="E16" s="7" t="s">
        <v>71</v>
      </c>
    </row>
    <row r="17" spans="1:5">
      <c r="B17" t="s">
        <v>79</v>
      </c>
      <c r="C17">
        <v>0</v>
      </c>
      <c r="D17" s="1">
        <f>'THE ENGINE!!'!C28</f>
        <v>0</v>
      </c>
      <c r="E17" s="7" t="s">
        <v>71</v>
      </c>
    </row>
    <row r="18" spans="1:5">
      <c r="B18" t="s">
        <v>80</v>
      </c>
      <c r="C18">
        <v>0</v>
      </c>
      <c r="D18" s="1">
        <f>'THE ENGINE!!'!C30</f>
        <v>0</v>
      </c>
      <c r="E18" s="7" t="s">
        <v>71</v>
      </c>
    </row>
    <row r="19" spans="1:5">
      <c r="B19" t="s">
        <v>81</v>
      </c>
      <c r="C19">
        <v>0</v>
      </c>
      <c r="D19">
        <f>'THE ENGINE!!'!C32</f>
        <v>0</v>
      </c>
      <c r="E19" s="7" t="s">
        <v>71</v>
      </c>
    </row>
    <row r="20" spans="1:5">
      <c r="E20" s="7"/>
    </row>
    <row r="21" spans="1:5">
      <c r="B21" s="7" t="s">
        <v>49</v>
      </c>
      <c r="C21">
        <v>3</v>
      </c>
      <c r="D21" s="9">
        <f>'THE ENGINE!!'!C39</f>
        <v>24.266250000000003</v>
      </c>
      <c r="E21" s="7" t="s">
        <v>71</v>
      </c>
    </row>
    <row r="22" spans="1:5">
      <c r="B22" s="7" t="s">
        <v>51</v>
      </c>
      <c r="C22">
        <v>3</v>
      </c>
      <c r="D22" s="11">
        <f>'THE ENGINE!!'!C41</f>
        <v>19.001249999999999</v>
      </c>
      <c r="E22" s="7" t="s">
        <v>71</v>
      </c>
    </row>
    <row r="23" spans="1:5">
      <c r="B23" s="7" t="s">
        <v>50</v>
      </c>
      <c r="C23">
        <v>0</v>
      </c>
      <c r="D23" s="11">
        <f>'THE ENGINE!!'!C43</f>
        <v>0</v>
      </c>
      <c r="E23" s="7" t="s">
        <v>71</v>
      </c>
    </row>
    <row r="24" spans="1:5">
      <c r="B24" s="7" t="s">
        <v>52</v>
      </c>
      <c r="C24">
        <v>0</v>
      </c>
      <c r="D24" s="12">
        <f>'THE ENGINE!!'!C45</f>
        <v>0</v>
      </c>
      <c r="E24" s="7" t="s">
        <v>71</v>
      </c>
    </row>
    <row r="25" spans="1:5">
      <c r="B25" s="7" t="s">
        <v>53</v>
      </c>
      <c r="C25">
        <v>0</v>
      </c>
      <c r="D25" s="12">
        <f>'THE ENGINE!!'!C47</f>
        <v>0</v>
      </c>
      <c r="E25" s="7" t="s">
        <v>71</v>
      </c>
    </row>
    <row r="26" spans="1:5">
      <c r="B26" s="7" t="s">
        <v>54</v>
      </c>
      <c r="C26">
        <v>1</v>
      </c>
      <c r="D26" s="12">
        <f>'THE ENGINE!!'!C49</f>
        <v>3.2512500000000002</v>
      </c>
      <c r="E26" s="7" t="s">
        <v>71</v>
      </c>
    </row>
    <row r="27" spans="1:5">
      <c r="E27" s="7"/>
    </row>
    <row r="28" spans="1:5">
      <c r="E28" s="7"/>
    </row>
    <row r="29" spans="1:5">
      <c r="A29" s="7" t="s">
        <v>63</v>
      </c>
      <c r="B29" s="13" t="s">
        <v>2</v>
      </c>
      <c r="E29" s="7"/>
    </row>
    <row r="30" spans="1:5">
      <c r="B30" t="s">
        <v>82</v>
      </c>
      <c r="C30" s="8">
        <v>1380</v>
      </c>
      <c r="D30">
        <f>'THE ENGINE!!'!D13</f>
        <v>16.875</v>
      </c>
      <c r="E30" s="7" t="s">
        <v>71</v>
      </c>
    </row>
    <row r="31" spans="1:5">
      <c r="B31" t="s">
        <v>83</v>
      </c>
      <c r="C31">
        <v>1030</v>
      </c>
      <c r="D31" s="5">
        <f>'THE ENGINE!!'!D16</f>
        <v>10.8889</v>
      </c>
      <c r="E31" s="7" t="s">
        <v>71</v>
      </c>
    </row>
    <row r="32" spans="1:5">
      <c r="E32" s="7"/>
    </row>
    <row r="33" spans="2:5">
      <c r="B33" t="s">
        <v>75</v>
      </c>
      <c r="C33">
        <v>4</v>
      </c>
      <c r="D33" s="1">
        <f>'THE ENGINE!!'!D20</f>
        <v>9.42</v>
      </c>
      <c r="E33" s="7" t="s">
        <v>71</v>
      </c>
    </row>
    <row r="34" spans="2:5">
      <c r="B34" t="s">
        <v>76</v>
      </c>
      <c r="C34">
        <v>0</v>
      </c>
      <c r="D34" s="1">
        <f>'THE ENGINE!!'!D22</f>
        <v>0</v>
      </c>
      <c r="E34" s="7" t="s">
        <v>71</v>
      </c>
    </row>
    <row r="35" spans="2:5">
      <c r="B35" t="s">
        <v>77</v>
      </c>
      <c r="C35">
        <v>0</v>
      </c>
      <c r="D35" s="5">
        <f>'THE ENGINE!!'!D24</f>
        <v>0</v>
      </c>
      <c r="E35" s="7" t="s">
        <v>71</v>
      </c>
    </row>
    <row r="36" spans="2:5">
      <c r="B36" t="s">
        <v>78</v>
      </c>
      <c r="C36">
        <v>100</v>
      </c>
      <c r="D36" s="1">
        <f>'THE ENGINE!!'!D26</f>
        <v>6</v>
      </c>
      <c r="E36" s="7" t="s">
        <v>71</v>
      </c>
    </row>
    <row r="37" spans="2:5">
      <c r="B37" t="s">
        <v>79</v>
      </c>
      <c r="C37">
        <v>0</v>
      </c>
      <c r="D37" s="1">
        <f>'THE ENGINE!!'!D28</f>
        <v>0</v>
      </c>
      <c r="E37" s="7" t="s">
        <v>71</v>
      </c>
    </row>
    <row r="38" spans="2:5">
      <c r="B38" t="s">
        <v>80</v>
      </c>
      <c r="C38">
        <v>0</v>
      </c>
      <c r="D38" s="1">
        <f>'THE ENGINE!!'!D30</f>
        <v>0</v>
      </c>
      <c r="E38" s="7" t="s">
        <v>71</v>
      </c>
    </row>
    <row r="39" spans="2:5">
      <c r="B39" t="s">
        <v>81</v>
      </c>
      <c r="C39">
        <v>0</v>
      </c>
      <c r="D39">
        <f>'THE ENGINE!!'!D32</f>
        <v>0</v>
      </c>
      <c r="E39" s="7" t="s">
        <v>71</v>
      </c>
    </row>
    <row r="40" spans="2:5">
      <c r="E40" s="7"/>
    </row>
    <row r="41" spans="2:5">
      <c r="B41" s="7" t="s">
        <v>49</v>
      </c>
      <c r="C41">
        <v>3</v>
      </c>
      <c r="D41" s="9">
        <f>'THE ENGINE!!'!D39</f>
        <v>24.266250000000003</v>
      </c>
      <c r="E41" s="7" t="s">
        <v>71</v>
      </c>
    </row>
    <row r="42" spans="2:5">
      <c r="B42" s="7" t="s">
        <v>51</v>
      </c>
      <c r="C42">
        <v>2</v>
      </c>
      <c r="D42" s="11">
        <f>'THE ENGINE!!'!D41</f>
        <v>12.6675</v>
      </c>
      <c r="E42" s="7" t="s">
        <v>71</v>
      </c>
    </row>
    <row r="43" spans="2:5">
      <c r="B43" s="7" t="s">
        <v>50</v>
      </c>
      <c r="C43">
        <v>1</v>
      </c>
      <c r="D43" s="11">
        <f>'THE ENGINE!!'!D43</f>
        <v>5.2537500000000001</v>
      </c>
      <c r="E43" s="7" t="s">
        <v>71</v>
      </c>
    </row>
    <row r="44" spans="2:5">
      <c r="B44" s="7" t="s">
        <v>52</v>
      </c>
      <c r="C44">
        <v>0</v>
      </c>
      <c r="D44" s="12">
        <f>'THE ENGINE!!'!D45</f>
        <v>0</v>
      </c>
      <c r="E44" s="7" t="s">
        <v>71</v>
      </c>
    </row>
    <row r="45" spans="2:5">
      <c r="B45" s="7" t="s">
        <v>53</v>
      </c>
      <c r="C45">
        <v>0</v>
      </c>
      <c r="D45" s="12">
        <f>'THE ENGINE!!'!D47</f>
        <v>0</v>
      </c>
      <c r="E45" s="7" t="s">
        <v>71</v>
      </c>
    </row>
    <row r="46" spans="2:5">
      <c r="B46" s="7" t="s">
        <v>54</v>
      </c>
      <c r="C46">
        <v>1</v>
      </c>
      <c r="D46" s="12">
        <f>'THE ENGINE!!'!D49</f>
        <v>3.2512500000000002</v>
      </c>
      <c r="E46" s="7" t="s">
        <v>71</v>
      </c>
    </row>
    <row r="47" spans="2:5">
      <c r="E47" s="7"/>
    </row>
    <row r="48" spans="2:5">
      <c r="E48" s="7"/>
    </row>
    <row r="49" spans="1:5">
      <c r="A49" s="7" t="s">
        <v>64</v>
      </c>
      <c r="B49" s="13" t="s">
        <v>3</v>
      </c>
      <c r="E49" s="7"/>
    </row>
    <row r="50" spans="1:5">
      <c r="B50" t="s">
        <v>82</v>
      </c>
      <c r="C50">
        <v>1550</v>
      </c>
      <c r="D50">
        <f>'THE ENGINE!!'!E13</f>
        <v>15.9375</v>
      </c>
      <c r="E50" s="7" t="s">
        <v>71</v>
      </c>
    </row>
    <row r="51" spans="1:5">
      <c r="B51" t="s">
        <v>83</v>
      </c>
      <c r="C51">
        <v>1055</v>
      </c>
      <c r="D51" s="5">
        <f>'THE ENGINE!!'!E16</f>
        <v>13.611124999999999</v>
      </c>
      <c r="E51" s="7" t="s">
        <v>71</v>
      </c>
    </row>
    <row r="52" spans="1:5">
      <c r="E52" s="7"/>
    </row>
    <row r="53" spans="1:5">
      <c r="B53" t="s">
        <v>75</v>
      </c>
      <c r="C53">
        <v>4</v>
      </c>
      <c r="D53" s="1">
        <f>'THE ENGINE!!'!E20</f>
        <v>9.42</v>
      </c>
      <c r="E53" s="7" t="s">
        <v>71</v>
      </c>
    </row>
    <row r="54" spans="1:5">
      <c r="B54" t="s">
        <v>76</v>
      </c>
      <c r="C54">
        <v>0</v>
      </c>
      <c r="D54" s="1">
        <f>'THE ENGINE!!'!E22</f>
        <v>0</v>
      </c>
      <c r="E54" s="7" t="s">
        <v>71</v>
      </c>
    </row>
    <row r="55" spans="1:5">
      <c r="B55" t="s">
        <v>77</v>
      </c>
      <c r="C55">
        <v>0</v>
      </c>
      <c r="D55" s="5">
        <f>'THE ENGINE!!'!E24</f>
        <v>0</v>
      </c>
      <c r="E55" s="7" t="s">
        <v>71</v>
      </c>
    </row>
    <row r="56" spans="1:5">
      <c r="B56" t="s">
        <v>78</v>
      </c>
      <c r="C56">
        <v>100</v>
      </c>
      <c r="D56" s="1">
        <f>'THE ENGINE!!'!E26</f>
        <v>6</v>
      </c>
      <c r="E56" s="7" t="s">
        <v>71</v>
      </c>
    </row>
    <row r="57" spans="1:5">
      <c r="B57" t="s">
        <v>79</v>
      </c>
      <c r="C57">
        <v>0</v>
      </c>
      <c r="D57" s="1">
        <f>'THE ENGINE!!'!E28</f>
        <v>0</v>
      </c>
      <c r="E57" s="7" t="s">
        <v>71</v>
      </c>
    </row>
    <row r="58" spans="1:5">
      <c r="B58" t="s">
        <v>80</v>
      </c>
      <c r="C58">
        <v>0</v>
      </c>
      <c r="D58" s="1">
        <f>'THE ENGINE!!'!E30</f>
        <v>0</v>
      </c>
      <c r="E58" s="7" t="s">
        <v>71</v>
      </c>
    </row>
    <row r="59" spans="1:5">
      <c r="B59" t="s">
        <v>81</v>
      </c>
      <c r="C59">
        <v>0</v>
      </c>
      <c r="D59">
        <f>'THE ENGINE!!'!E32</f>
        <v>0</v>
      </c>
      <c r="E59" s="7" t="s">
        <v>71</v>
      </c>
    </row>
    <row r="60" spans="1:5">
      <c r="E60" s="7"/>
    </row>
    <row r="61" spans="1:5">
      <c r="B61" s="7" t="s">
        <v>49</v>
      </c>
      <c r="C61">
        <v>2</v>
      </c>
      <c r="D61" s="9">
        <f>'THE ENGINE!!'!E39</f>
        <v>16.177500000000002</v>
      </c>
      <c r="E61" s="7" t="s">
        <v>71</v>
      </c>
    </row>
    <row r="62" spans="1:5">
      <c r="B62" s="7" t="s">
        <v>51</v>
      </c>
      <c r="C62">
        <v>3</v>
      </c>
      <c r="D62" s="11">
        <f>'THE ENGINE!!'!E41</f>
        <v>19.001249999999999</v>
      </c>
      <c r="E62" s="7" t="s">
        <v>71</v>
      </c>
    </row>
    <row r="63" spans="1:5">
      <c r="B63" s="7" t="s">
        <v>50</v>
      </c>
      <c r="C63">
        <v>0</v>
      </c>
      <c r="D63" s="11">
        <f>'THE ENGINE!!'!E43</f>
        <v>0</v>
      </c>
      <c r="E63" s="7" t="s">
        <v>71</v>
      </c>
    </row>
    <row r="64" spans="1:5">
      <c r="B64" s="7" t="s">
        <v>52</v>
      </c>
      <c r="C64">
        <v>0</v>
      </c>
      <c r="D64" s="12">
        <f>'THE ENGINE!!'!E45</f>
        <v>0</v>
      </c>
      <c r="E64" s="7" t="s">
        <v>71</v>
      </c>
    </row>
    <row r="65" spans="1:5">
      <c r="B65" s="7" t="s">
        <v>53</v>
      </c>
      <c r="C65">
        <v>0</v>
      </c>
      <c r="D65" s="12">
        <f>'THE ENGINE!!'!E47</f>
        <v>0</v>
      </c>
      <c r="E65" s="7" t="s">
        <v>71</v>
      </c>
    </row>
    <row r="66" spans="1:5">
      <c r="B66" s="7" t="s">
        <v>54</v>
      </c>
      <c r="C66">
        <v>2</v>
      </c>
      <c r="D66" s="12">
        <f>'THE ENGINE!!'!E49</f>
        <v>6.5025000000000004</v>
      </c>
      <c r="E66" s="7" t="s">
        <v>71</v>
      </c>
    </row>
    <row r="67" spans="1:5">
      <c r="E67" s="7"/>
    </row>
    <row r="68" spans="1:5">
      <c r="E68" s="7"/>
    </row>
    <row r="69" spans="1:5">
      <c r="A69" s="7" t="s">
        <v>65</v>
      </c>
      <c r="B69" s="13" t="s">
        <v>4</v>
      </c>
      <c r="E69" s="7"/>
    </row>
    <row r="70" spans="1:5">
      <c r="B70" t="s">
        <v>82</v>
      </c>
      <c r="C70">
        <v>1700</v>
      </c>
      <c r="D70">
        <f>'THE ENGINE!!'!F13</f>
        <v>14.0625</v>
      </c>
      <c r="E70" s="7" t="s">
        <v>71</v>
      </c>
    </row>
    <row r="71" spans="1:5">
      <c r="B71" t="s">
        <v>83</v>
      </c>
      <c r="C71">
        <v>1075</v>
      </c>
      <c r="D71" s="5">
        <f>'THE ENGINE!!'!F16</f>
        <v>10.8889</v>
      </c>
      <c r="E71" s="7" t="s">
        <v>71</v>
      </c>
    </row>
    <row r="72" spans="1:5">
      <c r="E72" s="7"/>
    </row>
    <row r="73" spans="1:5">
      <c r="B73" t="s">
        <v>75</v>
      </c>
      <c r="C73">
        <v>8</v>
      </c>
      <c r="D73" s="1">
        <f>'THE ENGINE!!'!F20</f>
        <v>18.84</v>
      </c>
      <c r="E73" s="7" t="s">
        <v>71</v>
      </c>
    </row>
    <row r="74" spans="1:5">
      <c r="B74" t="s">
        <v>76</v>
      </c>
      <c r="C74">
        <v>0</v>
      </c>
      <c r="D74" s="1">
        <f>'THE ENGINE!!'!F22</f>
        <v>0</v>
      </c>
      <c r="E74" s="7" t="s">
        <v>71</v>
      </c>
    </row>
    <row r="75" spans="1:5">
      <c r="B75" t="s">
        <v>77</v>
      </c>
      <c r="C75">
        <v>0</v>
      </c>
      <c r="D75" s="5">
        <f>'THE ENGINE!!'!F24</f>
        <v>0</v>
      </c>
      <c r="E75" s="7" t="s">
        <v>71</v>
      </c>
    </row>
    <row r="76" spans="1:5">
      <c r="B76" t="s">
        <v>78</v>
      </c>
      <c r="C76">
        <v>100</v>
      </c>
      <c r="D76" s="1">
        <f>'THE ENGINE!!'!F26</f>
        <v>6</v>
      </c>
      <c r="E76" s="7" t="s">
        <v>71</v>
      </c>
    </row>
    <row r="77" spans="1:5">
      <c r="B77" t="s">
        <v>79</v>
      </c>
      <c r="C77">
        <v>0</v>
      </c>
      <c r="D77" s="1">
        <f>'THE ENGINE!!'!F28</f>
        <v>0</v>
      </c>
      <c r="E77" s="7" t="s">
        <v>71</v>
      </c>
    </row>
    <row r="78" spans="1:5">
      <c r="B78" t="s">
        <v>80</v>
      </c>
      <c r="C78">
        <v>0</v>
      </c>
      <c r="D78" s="1">
        <f>'THE ENGINE!!'!F30</f>
        <v>0</v>
      </c>
      <c r="E78" s="7" t="s">
        <v>71</v>
      </c>
    </row>
    <row r="79" spans="1:5">
      <c r="B79" t="s">
        <v>81</v>
      </c>
      <c r="C79">
        <v>0</v>
      </c>
      <c r="D79">
        <f>'THE ENGINE!!'!F32</f>
        <v>0</v>
      </c>
      <c r="E79" s="7" t="s">
        <v>71</v>
      </c>
    </row>
    <row r="80" spans="1:5">
      <c r="E80" s="7"/>
    </row>
    <row r="81" spans="1:5">
      <c r="B81" s="7" t="s">
        <v>49</v>
      </c>
      <c r="C81">
        <v>0</v>
      </c>
      <c r="D81" s="9">
        <f>'THE ENGINE!!'!F39</f>
        <v>0</v>
      </c>
      <c r="E81" s="7" t="s">
        <v>71</v>
      </c>
    </row>
    <row r="82" spans="1:5">
      <c r="B82" s="7" t="s">
        <v>51</v>
      </c>
      <c r="C82">
        <v>0</v>
      </c>
      <c r="D82" s="11">
        <f>'THE ENGINE!!'!F41</f>
        <v>0</v>
      </c>
      <c r="E82" s="7" t="s">
        <v>71</v>
      </c>
    </row>
    <row r="83" spans="1:5">
      <c r="B83" s="7" t="s">
        <v>50</v>
      </c>
      <c r="C83">
        <v>7</v>
      </c>
      <c r="D83" s="11">
        <f>'THE ENGINE!!'!F43</f>
        <v>36.776249999999997</v>
      </c>
      <c r="E83" s="7" t="s">
        <v>71</v>
      </c>
    </row>
    <row r="84" spans="1:5">
      <c r="B84" s="7" t="s">
        <v>52</v>
      </c>
      <c r="C84">
        <v>0</v>
      </c>
      <c r="D84" s="12">
        <f>'THE ENGINE!!'!F45</f>
        <v>0</v>
      </c>
      <c r="E84" s="7" t="s">
        <v>71</v>
      </c>
    </row>
    <row r="85" spans="1:5">
      <c r="B85" s="7" t="s">
        <v>53</v>
      </c>
      <c r="C85">
        <v>0</v>
      </c>
      <c r="D85" s="12">
        <f>'THE ENGINE!!'!F47</f>
        <v>0</v>
      </c>
      <c r="E85" s="7" t="s">
        <v>71</v>
      </c>
    </row>
    <row r="86" spans="1:5">
      <c r="B86" s="7" t="s">
        <v>54</v>
      </c>
      <c r="C86">
        <v>0</v>
      </c>
      <c r="D86" s="12">
        <f>'THE ENGINE!!'!F49</f>
        <v>0</v>
      </c>
      <c r="E86" s="7" t="s">
        <v>71</v>
      </c>
    </row>
    <row r="87" spans="1:5">
      <c r="E87" s="7"/>
    </row>
    <row r="88" spans="1:5">
      <c r="E88" s="7"/>
    </row>
    <row r="89" spans="1:5">
      <c r="A89" s="7" t="s">
        <v>66</v>
      </c>
      <c r="B89" s="13" t="s">
        <v>5</v>
      </c>
      <c r="E89" s="7"/>
    </row>
    <row r="90" spans="1:5">
      <c r="B90" t="s">
        <v>82</v>
      </c>
      <c r="C90">
        <v>1800</v>
      </c>
      <c r="D90">
        <f>'THE ENGINE!!'!G13</f>
        <v>9.375</v>
      </c>
      <c r="E90" s="7" t="s">
        <v>71</v>
      </c>
    </row>
    <row r="91" spans="1:5">
      <c r="B91" t="s">
        <v>83</v>
      </c>
      <c r="C91">
        <v>1085</v>
      </c>
      <c r="D91" s="5">
        <f>'THE ENGINE!!'!G16</f>
        <v>5.4444499999999998</v>
      </c>
      <c r="E91" s="7" t="s">
        <v>71</v>
      </c>
    </row>
    <row r="92" spans="1:5">
      <c r="E92" s="7"/>
    </row>
    <row r="93" spans="1:5">
      <c r="B93" t="s">
        <v>75</v>
      </c>
      <c r="C93">
        <v>0</v>
      </c>
      <c r="D93" s="1">
        <f>'THE ENGINE!!'!G20</f>
        <v>0</v>
      </c>
      <c r="E93" s="7" t="s">
        <v>71</v>
      </c>
    </row>
    <row r="94" spans="1:5">
      <c r="B94" t="s">
        <v>76</v>
      </c>
      <c r="C94">
        <v>0</v>
      </c>
      <c r="D94" s="1">
        <f>'THE ENGINE!!'!G22</f>
        <v>0</v>
      </c>
      <c r="E94" s="7" t="s">
        <v>71</v>
      </c>
    </row>
    <row r="95" spans="1:5">
      <c r="B95" t="s">
        <v>77</v>
      </c>
      <c r="C95">
        <v>50</v>
      </c>
      <c r="D95" s="5">
        <f>'THE ENGINE!!'!G24</f>
        <v>1.1499999999999999</v>
      </c>
      <c r="E95" s="7" t="s">
        <v>71</v>
      </c>
    </row>
    <row r="96" spans="1:5">
      <c r="B96" t="s">
        <v>78</v>
      </c>
      <c r="C96">
        <v>200</v>
      </c>
      <c r="D96" s="1">
        <f>'THE ENGINE!!'!G26</f>
        <v>12</v>
      </c>
      <c r="E96" s="7" t="s">
        <v>71</v>
      </c>
    </row>
    <row r="97" spans="1:5">
      <c r="B97" t="s">
        <v>79</v>
      </c>
      <c r="C97">
        <v>0</v>
      </c>
      <c r="D97" s="1">
        <f>'THE ENGINE!!'!G28</f>
        <v>0</v>
      </c>
      <c r="E97" s="7" t="s">
        <v>71</v>
      </c>
    </row>
    <row r="98" spans="1:5">
      <c r="B98" t="s">
        <v>80</v>
      </c>
      <c r="C98">
        <v>0</v>
      </c>
      <c r="D98" s="1">
        <f>'THE ENGINE!!'!G30</f>
        <v>0</v>
      </c>
      <c r="E98" s="7" t="s">
        <v>71</v>
      </c>
    </row>
    <row r="99" spans="1:5">
      <c r="B99" t="s">
        <v>81</v>
      </c>
      <c r="C99">
        <v>0</v>
      </c>
      <c r="D99">
        <f>'THE ENGINE!!'!G32</f>
        <v>0</v>
      </c>
      <c r="E99" s="7" t="s">
        <v>71</v>
      </c>
    </row>
    <row r="100" spans="1:5">
      <c r="E100" s="7"/>
    </row>
    <row r="101" spans="1:5">
      <c r="B101" s="7" t="s">
        <v>49</v>
      </c>
      <c r="C101">
        <v>0</v>
      </c>
      <c r="D101" s="9">
        <f>'THE ENGINE!!'!G39</f>
        <v>0</v>
      </c>
      <c r="E101" s="7" t="s">
        <v>71</v>
      </c>
    </row>
    <row r="102" spans="1:5">
      <c r="B102" s="7" t="s">
        <v>51</v>
      </c>
      <c r="C102">
        <v>3</v>
      </c>
      <c r="D102" s="11">
        <f>'THE ENGINE!!'!G41</f>
        <v>19.001249999999999</v>
      </c>
      <c r="E102" s="7" t="s">
        <v>71</v>
      </c>
    </row>
    <row r="103" spans="1:5">
      <c r="B103" s="7" t="s">
        <v>50</v>
      </c>
      <c r="C103">
        <v>0</v>
      </c>
      <c r="D103" s="11">
        <f>'THE ENGINE!!'!G43</f>
        <v>0</v>
      </c>
      <c r="E103" s="7" t="s">
        <v>71</v>
      </c>
    </row>
    <row r="104" spans="1:5">
      <c r="B104" s="7" t="s">
        <v>52</v>
      </c>
      <c r="C104">
        <v>2</v>
      </c>
      <c r="D104" s="12">
        <f>'THE ENGINE!!'!G45</f>
        <v>8.7974999999999994</v>
      </c>
      <c r="E104" s="7" t="s">
        <v>71</v>
      </c>
    </row>
    <row r="105" spans="1:5">
      <c r="B105" s="7" t="s">
        <v>53</v>
      </c>
      <c r="C105">
        <v>0</v>
      </c>
      <c r="D105" s="12">
        <f>'THE ENGINE!!'!G47</f>
        <v>0</v>
      </c>
      <c r="E105" s="7" t="s">
        <v>71</v>
      </c>
    </row>
    <row r="106" spans="1:5">
      <c r="B106" s="7" t="s">
        <v>54</v>
      </c>
      <c r="C106">
        <v>2</v>
      </c>
      <c r="D106" s="12">
        <f>'THE ENGINE!!'!G49</f>
        <v>6.5025000000000004</v>
      </c>
      <c r="E106" s="7" t="s">
        <v>71</v>
      </c>
    </row>
    <row r="107" spans="1:5">
      <c r="E107" s="7"/>
    </row>
    <row r="108" spans="1:5">
      <c r="E108" s="7"/>
    </row>
    <row r="109" spans="1:5">
      <c r="A109" s="7" t="s">
        <v>67</v>
      </c>
      <c r="B109" s="13" t="s">
        <v>6</v>
      </c>
      <c r="E109" s="7"/>
    </row>
    <row r="110" spans="1:5">
      <c r="B110" t="s">
        <v>82</v>
      </c>
      <c r="C110">
        <v>1900</v>
      </c>
      <c r="D110">
        <f>'THE ENGINE!!'!H13</f>
        <v>9.375</v>
      </c>
      <c r="E110" s="7" t="s">
        <v>71</v>
      </c>
    </row>
    <row r="111" spans="1:5">
      <c r="B111" t="s">
        <v>83</v>
      </c>
      <c r="C111">
        <v>1090</v>
      </c>
      <c r="D111" s="5">
        <f>'THE ENGINE!!'!H16</f>
        <v>2.7222249999999999</v>
      </c>
      <c r="E111" s="7" t="s">
        <v>71</v>
      </c>
    </row>
    <row r="112" spans="1:5">
      <c r="E112" s="7"/>
    </row>
    <row r="113" spans="2:5">
      <c r="B113" t="s">
        <v>75</v>
      </c>
      <c r="C113">
        <v>0</v>
      </c>
      <c r="D113" s="1">
        <f>'THE ENGINE!!'!H20</f>
        <v>0</v>
      </c>
      <c r="E113" s="7" t="s">
        <v>71</v>
      </c>
    </row>
    <row r="114" spans="2:5">
      <c r="B114" t="s">
        <v>76</v>
      </c>
      <c r="C114">
        <v>0</v>
      </c>
      <c r="D114" s="1">
        <f>'THE ENGINE!!'!H22</f>
        <v>0</v>
      </c>
      <c r="E114" s="7" t="s">
        <v>71</v>
      </c>
    </row>
    <row r="115" spans="2:5">
      <c r="B115" t="s">
        <v>77</v>
      </c>
      <c r="C115">
        <v>50</v>
      </c>
      <c r="D115" s="5">
        <f>'THE ENGINE!!'!H24</f>
        <v>1.1499999999999999</v>
      </c>
      <c r="E115" s="7" t="s">
        <v>71</v>
      </c>
    </row>
    <row r="116" spans="2:5">
      <c r="B116" t="s">
        <v>78</v>
      </c>
      <c r="C116">
        <v>50</v>
      </c>
      <c r="D116" s="1">
        <f>'THE ENGINE!!'!H26</f>
        <v>3</v>
      </c>
      <c r="E116" s="7" t="s">
        <v>71</v>
      </c>
    </row>
    <row r="117" spans="2:5">
      <c r="B117" t="s">
        <v>79</v>
      </c>
      <c r="C117">
        <v>20</v>
      </c>
      <c r="D117" s="1">
        <f>'THE ENGINE!!'!H28</f>
        <v>0.43999999999999995</v>
      </c>
      <c r="E117" s="7" t="s">
        <v>71</v>
      </c>
    </row>
    <row r="118" spans="2:5">
      <c r="B118" t="s">
        <v>80</v>
      </c>
      <c r="C118">
        <v>0</v>
      </c>
      <c r="D118" s="1">
        <f>'THE ENGINE!!'!H30</f>
        <v>0</v>
      </c>
      <c r="E118" s="7" t="s">
        <v>71</v>
      </c>
    </row>
    <row r="119" spans="2:5">
      <c r="B119" t="s">
        <v>81</v>
      </c>
      <c r="C119">
        <v>0</v>
      </c>
      <c r="D119">
        <f>'THE ENGINE!!'!H32</f>
        <v>0</v>
      </c>
      <c r="E119" s="7" t="s">
        <v>71</v>
      </c>
    </row>
    <row r="120" spans="2:5">
      <c r="E120" s="7"/>
    </row>
    <row r="121" spans="2:5">
      <c r="B121" s="7" t="s">
        <v>49</v>
      </c>
      <c r="C121">
        <v>0</v>
      </c>
      <c r="D121" s="9">
        <f>'THE ENGINE!!'!H39</f>
        <v>0</v>
      </c>
      <c r="E121" s="7" t="s">
        <v>71</v>
      </c>
    </row>
    <row r="122" spans="2:5">
      <c r="B122" s="7" t="s">
        <v>51</v>
      </c>
      <c r="C122">
        <v>0</v>
      </c>
      <c r="D122" s="11">
        <f>'THE ENGINE!!'!H41</f>
        <v>0</v>
      </c>
      <c r="E122" s="7" t="s">
        <v>71</v>
      </c>
    </row>
    <row r="123" spans="2:5">
      <c r="B123" s="7" t="s">
        <v>50</v>
      </c>
      <c r="C123">
        <v>0</v>
      </c>
      <c r="D123" s="11">
        <f>'THE ENGINE!!'!H43</f>
        <v>0</v>
      </c>
      <c r="E123" s="7" t="s">
        <v>71</v>
      </c>
    </row>
    <row r="124" spans="2:5">
      <c r="B124" s="7" t="s">
        <v>52</v>
      </c>
      <c r="C124">
        <v>0</v>
      </c>
      <c r="D124" s="12">
        <f>'THE ENGINE!!'!H45</f>
        <v>0</v>
      </c>
      <c r="E124" s="7" t="s">
        <v>71</v>
      </c>
    </row>
    <row r="125" spans="2:5">
      <c r="B125" s="7" t="s">
        <v>53</v>
      </c>
      <c r="C125">
        <v>4</v>
      </c>
      <c r="D125" s="12">
        <f>'THE ENGINE!!'!H47</f>
        <v>17.145</v>
      </c>
      <c r="E125" s="7" t="s">
        <v>71</v>
      </c>
    </row>
    <row r="126" spans="2:5">
      <c r="B126" s="7" t="s">
        <v>54</v>
      </c>
      <c r="C126">
        <v>3</v>
      </c>
      <c r="D126" s="12">
        <f>'THE ENGINE!!'!H49</f>
        <v>9.7537500000000001</v>
      </c>
      <c r="E126" s="7" t="s">
        <v>71</v>
      </c>
    </row>
    <row r="127" spans="2:5">
      <c r="E127" s="7"/>
    </row>
    <row r="128" spans="2:5">
      <c r="E128" s="7"/>
    </row>
    <row r="129" spans="1:5">
      <c r="A129" s="7" t="s">
        <v>68</v>
      </c>
      <c r="B129" s="13" t="s">
        <v>7</v>
      </c>
      <c r="E129" s="7"/>
    </row>
    <row r="130" spans="1:5">
      <c r="B130" t="s">
        <v>82</v>
      </c>
      <c r="C130">
        <v>1980</v>
      </c>
      <c r="D130">
        <f>'THE ENGINE!!'!I13</f>
        <v>7.5</v>
      </c>
      <c r="E130" s="7" t="s">
        <v>71</v>
      </c>
    </row>
    <row r="131" spans="1:5">
      <c r="B131" t="s">
        <v>83</v>
      </c>
      <c r="C131">
        <v>1100</v>
      </c>
      <c r="D131" s="5">
        <f>'THE ENGINE!!'!I16</f>
        <v>5.4444499999999998</v>
      </c>
      <c r="E131" s="7" t="s">
        <v>71</v>
      </c>
    </row>
    <row r="132" spans="1:5">
      <c r="E132" s="7"/>
    </row>
    <row r="133" spans="1:5">
      <c r="B133" t="s">
        <v>75</v>
      </c>
      <c r="C133">
        <v>2</v>
      </c>
      <c r="D133" s="1">
        <f>'THE ENGINE!!'!I20</f>
        <v>4.71</v>
      </c>
      <c r="E133" s="7" t="s">
        <v>71</v>
      </c>
    </row>
    <row r="134" spans="1:5">
      <c r="B134" t="s">
        <v>76</v>
      </c>
      <c r="C134">
        <v>0</v>
      </c>
      <c r="D134" s="1">
        <f>'THE ENGINE!!'!I22</f>
        <v>0</v>
      </c>
      <c r="E134" s="7" t="s">
        <v>71</v>
      </c>
    </row>
    <row r="135" spans="1:5">
      <c r="B135" t="s">
        <v>77</v>
      </c>
      <c r="C135">
        <v>30</v>
      </c>
      <c r="D135" s="5">
        <f>'THE ENGINE!!'!I24</f>
        <v>0.69</v>
      </c>
      <c r="E135" s="7" t="s">
        <v>71</v>
      </c>
    </row>
    <row r="136" spans="1:5">
      <c r="B136" t="s">
        <v>78</v>
      </c>
      <c r="C136">
        <v>20</v>
      </c>
      <c r="D136" s="1">
        <f>'THE ENGINE!!'!I26</f>
        <v>1.2</v>
      </c>
      <c r="E136" s="7" t="s">
        <v>71</v>
      </c>
    </row>
    <row r="137" spans="1:5">
      <c r="B137" t="s">
        <v>79</v>
      </c>
      <c r="C137">
        <v>10</v>
      </c>
      <c r="D137" s="1">
        <f>'THE ENGINE!!'!I28</f>
        <v>0.21999999999999997</v>
      </c>
      <c r="E137" s="7" t="s">
        <v>71</v>
      </c>
    </row>
    <row r="138" spans="1:5">
      <c r="B138" t="s">
        <v>80</v>
      </c>
      <c r="C138">
        <v>0</v>
      </c>
      <c r="D138" s="1">
        <f>'THE ENGINE!!'!I30</f>
        <v>0</v>
      </c>
      <c r="E138" s="7" t="s">
        <v>71</v>
      </c>
    </row>
    <row r="139" spans="1:5">
      <c r="B139" t="s">
        <v>81</v>
      </c>
      <c r="C139">
        <v>0</v>
      </c>
      <c r="D139">
        <f>'THE ENGINE!!'!I32</f>
        <v>0</v>
      </c>
      <c r="E139" s="7" t="s">
        <v>71</v>
      </c>
    </row>
    <row r="140" spans="1:5">
      <c r="E140" s="7"/>
    </row>
    <row r="141" spans="1:5">
      <c r="B141" s="7" t="s">
        <v>49</v>
      </c>
      <c r="C141">
        <v>0</v>
      </c>
      <c r="D141" s="9">
        <f>'THE ENGINE!!'!I39</f>
        <v>0</v>
      </c>
      <c r="E141" s="7" t="s">
        <v>71</v>
      </c>
    </row>
    <row r="142" spans="1:5">
      <c r="B142" s="7" t="s">
        <v>51</v>
      </c>
      <c r="C142">
        <v>0</v>
      </c>
      <c r="D142" s="11">
        <f>'THE ENGINE!!'!I41</f>
        <v>0</v>
      </c>
      <c r="E142" s="7" t="s">
        <v>71</v>
      </c>
    </row>
    <row r="143" spans="1:5">
      <c r="B143" s="7" t="s">
        <v>50</v>
      </c>
      <c r="C143">
        <v>0</v>
      </c>
      <c r="D143" s="11">
        <f>'THE ENGINE!!'!I43</f>
        <v>0</v>
      </c>
      <c r="E143" s="7" t="s">
        <v>71</v>
      </c>
    </row>
    <row r="144" spans="1:5">
      <c r="B144" s="7" t="s">
        <v>52</v>
      </c>
      <c r="C144">
        <v>0</v>
      </c>
      <c r="D144" s="12">
        <f>'THE ENGINE!!'!I45</f>
        <v>0</v>
      </c>
      <c r="E144" s="7" t="s">
        <v>71</v>
      </c>
    </row>
    <row r="145" spans="2:5">
      <c r="B145" s="7" t="s">
        <v>53</v>
      </c>
      <c r="C145">
        <v>3</v>
      </c>
      <c r="D145" s="12">
        <f>'THE ENGINE!!'!I47</f>
        <v>12.858750000000001</v>
      </c>
      <c r="E145" s="7" t="s">
        <v>71</v>
      </c>
    </row>
    <row r="146" spans="2:5">
      <c r="B146" s="7" t="s">
        <v>54</v>
      </c>
      <c r="C146">
        <v>4</v>
      </c>
      <c r="D146" s="12">
        <f>'THE ENGINE!!'!I49</f>
        <v>13.005000000000001</v>
      </c>
      <c r="E146" s="7" t="s">
        <v>71</v>
      </c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V32" sqref="V32"/>
    </sheetView>
  </sheetViews>
  <sheetFormatPr defaultRowHeight="12.75"/>
  <cols>
    <col min="8" max="8" width="22.7109375" customWidth="1"/>
  </cols>
  <sheetData>
    <row r="1" spans="1:10" ht="59.25">
      <c r="A1" s="17" t="s">
        <v>69</v>
      </c>
    </row>
    <row r="2" spans="1:10" ht="30">
      <c r="A2" s="19" t="s">
        <v>70</v>
      </c>
      <c r="B2" s="20"/>
      <c r="C2" s="20"/>
      <c r="D2" s="20"/>
      <c r="E2" s="20"/>
      <c r="F2" s="20"/>
      <c r="G2" s="20"/>
      <c r="H2" s="21">
        <f>'THE ENGINE!!'!I59</f>
        <v>501.81325000000004</v>
      </c>
      <c r="I2" s="19" t="s">
        <v>71</v>
      </c>
      <c r="J2" s="20"/>
    </row>
    <row r="4" spans="1:10" ht="20.25">
      <c r="A4" s="22" t="s">
        <v>72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P59"/>
  <sheetViews>
    <sheetView topLeftCell="B1" workbookViewId="0">
      <selection activeCell="N18" sqref="N18"/>
    </sheetView>
  </sheetViews>
  <sheetFormatPr defaultColWidth="14.42578125" defaultRowHeight="12.75"/>
  <cols>
    <col min="1" max="1" width="33.85546875" customWidth="1"/>
    <col min="2" max="2" width="7.42578125" bestFit="1" customWidth="1"/>
    <col min="11" max="11" width="15.85546875" customWidth="1"/>
  </cols>
  <sheetData>
    <row r="1" spans="1:14" ht="15.75" customHeight="1">
      <c r="A1" s="24" t="s">
        <v>57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5.75" customHeigh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ht="15.75" customHeight="1">
      <c r="A3" s="25" t="s">
        <v>58</v>
      </c>
      <c r="B3" s="25"/>
      <c r="C3" s="25"/>
      <c r="D3" s="25"/>
      <c r="E3" s="25"/>
      <c r="F3" s="25"/>
      <c r="G3" s="25"/>
      <c r="H3" s="25"/>
      <c r="I3" s="25"/>
      <c r="J3" s="25"/>
    </row>
    <row r="4" spans="1:14" ht="15.75" customHeigh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4">
      <c r="B5" s="1">
        <v>3.2</v>
      </c>
      <c r="C5" s="1">
        <v>3.75</v>
      </c>
      <c r="D5" s="1">
        <v>10.8</v>
      </c>
      <c r="E5">
        <f>C5*D5</f>
        <v>40.5</v>
      </c>
    </row>
    <row r="6" spans="1:14">
      <c r="A6" s="2" t="s">
        <v>0</v>
      </c>
      <c r="B6" s="2"/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</row>
    <row r="7" spans="1:14">
      <c r="A7" s="2" t="s">
        <v>10</v>
      </c>
      <c r="M7" s="1" t="s">
        <v>11</v>
      </c>
      <c r="N7" s="1">
        <v>0.375</v>
      </c>
    </row>
    <row r="8" spans="1:14">
      <c r="A8" s="3" t="s">
        <v>12</v>
      </c>
      <c r="B8" s="4">
        <f>'Data Input'!C3</f>
        <v>4</v>
      </c>
      <c r="M8" s="1"/>
      <c r="N8" s="1"/>
    </row>
    <row r="9" spans="1:14">
      <c r="A9" s="3" t="s">
        <v>13</v>
      </c>
      <c r="B9" s="4">
        <f>'Data Input'!C4</f>
        <v>1000</v>
      </c>
      <c r="C9" s="1"/>
      <c r="D9" s="1"/>
      <c r="E9" s="1"/>
      <c r="F9" s="1"/>
      <c r="G9" s="1"/>
      <c r="H9" s="1"/>
      <c r="I9" s="1"/>
      <c r="J9" s="1"/>
      <c r="M9" s="1"/>
      <c r="N9" s="1"/>
    </row>
    <row r="10" spans="1:14">
      <c r="A10" s="3" t="s">
        <v>14</v>
      </c>
      <c r="B10" s="4">
        <f>'Data Input'!C5</f>
        <v>1000</v>
      </c>
      <c r="C10" s="1"/>
      <c r="D10" s="1"/>
      <c r="E10" s="1"/>
      <c r="F10" s="1"/>
      <c r="G10" s="1"/>
      <c r="H10" s="1"/>
      <c r="I10" s="1"/>
      <c r="J10" s="1"/>
      <c r="M10" s="1"/>
      <c r="N10" s="1"/>
    </row>
    <row r="11" spans="1:14">
      <c r="A11" s="1" t="s">
        <v>15</v>
      </c>
      <c r="B11" s="1"/>
      <c r="C11" s="8">
        <f>'Data Input'!C10</f>
        <v>1200</v>
      </c>
      <c r="D11" s="1">
        <f>'Data Input'!C30</f>
        <v>1380</v>
      </c>
      <c r="E11" s="8">
        <f>'Data Input'!C50</f>
        <v>1550</v>
      </c>
      <c r="F11" s="1">
        <f>'Data Input'!C70</f>
        <v>1700</v>
      </c>
      <c r="G11" s="1">
        <f>'Data Input'!C90</f>
        <v>1800</v>
      </c>
      <c r="H11" s="1">
        <f>'Data Input'!C110</f>
        <v>1900</v>
      </c>
      <c r="I11" s="1">
        <f>'Data Input'!C130</f>
        <v>1980</v>
      </c>
      <c r="J11" s="1"/>
      <c r="K11">
        <f>J11*N7</f>
        <v>0</v>
      </c>
      <c r="M11" s="1" t="s">
        <v>16</v>
      </c>
      <c r="N11" s="1">
        <v>2.6829999999999998</v>
      </c>
    </row>
    <row r="12" spans="1:14">
      <c r="A12" s="5"/>
      <c r="B12" s="5"/>
      <c r="C12" s="8">
        <f>C11-B9</f>
        <v>200</v>
      </c>
      <c r="D12" s="5">
        <f t="shared" ref="D12:I12" si="0">D11-C11</f>
        <v>180</v>
      </c>
      <c r="E12" s="5">
        <f t="shared" si="0"/>
        <v>170</v>
      </c>
      <c r="F12" s="5">
        <f t="shared" si="0"/>
        <v>150</v>
      </c>
      <c r="G12" s="5">
        <f t="shared" si="0"/>
        <v>100</v>
      </c>
      <c r="H12" s="5">
        <f t="shared" si="0"/>
        <v>100</v>
      </c>
      <c r="I12" s="5">
        <f t="shared" si="0"/>
        <v>80</v>
      </c>
      <c r="J12" s="5"/>
      <c r="M12" s="5"/>
      <c r="N12" s="5"/>
    </row>
    <row r="13" spans="1:14">
      <c r="A13" s="5" t="s">
        <v>17</v>
      </c>
      <c r="C13">
        <f t="shared" ref="C13:I13" si="1">(C12)/$B$8*$N$7</f>
        <v>18.75</v>
      </c>
      <c r="D13">
        <f t="shared" si="1"/>
        <v>16.875</v>
      </c>
      <c r="E13">
        <f t="shared" si="1"/>
        <v>15.9375</v>
      </c>
      <c r="F13">
        <f t="shared" si="1"/>
        <v>14.0625</v>
      </c>
      <c r="G13">
        <f t="shared" si="1"/>
        <v>9.375</v>
      </c>
      <c r="H13">
        <f t="shared" si="1"/>
        <v>9.375</v>
      </c>
      <c r="I13">
        <f t="shared" si="1"/>
        <v>7.5</v>
      </c>
      <c r="J13">
        <f>SUM(C13:I13)</f>
        <v>91.875</v>
      </c>
      <c r="M13" s="1"/>
      <c r="N13" s="1"/>
    </row>
    <row r="14" spans="1:14">
      <c r="A14" s="1" t="s">
        <v>18</v>
      </c>
      <c r="B14" s="1"/>
      <c r="C14" s="1">
        <f>'Data Input'!C11</f>
        <v>1010</v>
      </c>
      <c r="D14" s="1">
        <f>'Data Input'!C31</f>
        <v>1030</v>
      </c>
      <c r="E14" s="1">
        <f>'Data Input'!C51</f>
        <v>1055</v>
      </c>
      <c r="F14" s="1">
        <f>'Data Input'!C71</f>
        <v>1075</v>
      </c>
      <c r="G14" s="1">
        <f>'Data Input'!C91</f>
        <v>1085</v>
      </c>
      <c r="H14" s="1">
        <f>'Data Input'!C111</f>
        <v>1090</v>
      </c>
      <c r="I14" s="5">
        <f>'Data Input'!C131</f>
        <v>1100</v>
      </c>
      <c r="J14">
        <f>SUM(C14:I14)</f>
        <v>7445</v>
      </c>
      <c r="K14">
        <f>J14*N18</f>
        <v>16213.572099999999</v>
      </c>
      <c r="M14" s="1" t="s">
        <v>19</v>
      </c>
      <c r="N14" s="1">
        <v>2.355</v>
      </c>
    </row>
    <row r="15" spans="1:14">
      <c r="A15" s="5"/>
      <c r="B15" s="5"/>
      <c r="C15" s="5">
        <f>C14-B10</f>
        <v>10</v>
      </c>
      <c r="D15" s="5">
        <f t="shared" ref="D15:I15" si="2">D14-C14</f>
        <v>20</v>
      </c>
      <c r="E15" s="5">
        <f t="shared" si="2"/>
        <v>25</v>
      </c>
      <c r="F15" s="5">
        <f t="shared" si="2"/>
        <v>20</v>
      </c>
      <c r="G15" s="5">
        <f t="shared" si="2"/>
        <v>10</v>
      </c>
      <c r="H15" s="5">
        <f t="shared" si="2"/>
        <v>5</v>
      </c>
      <c r="I15" s="5">
        <f t="shared" si="2"/>
        <v>10</v>
      </c>
      <c r="M15" s="5"/>
      <c r="N15" s="5"/>
    </row>
    <row r="16" spans="1:14">
      <c r="A16" s="1" t="s">
        <v>20</v>
      </c>
      <c r="B16" s="1"/>
      <c r="C16" s="1">
        <f t="shared" ref="C16:I16" si="3">(C15)/$B$8*$N$18</f>
        <v>5.4444499999999998</v>
      </c>
      <c r="D16" s="5">
        <f t="shared" si="3"/>
        <v>10.8889</v>
      </c>
      <c r="E16" s="5">
        <f t="shared" si="3"/>
        <v>13.611124999999999</v>
      </c>
      <c r="F16" s="5">
        <f t="shared" si="3"/>
        <v>10.8889</v>
      </c>
      <c r="G16" s="5">
        <f t="shared" si="3"/>
        <v>5.4444499999999998</v>
      </c>
      <c r="H16" s="5">
        <f t="shared" si="3"/>
        <v>2.7222249999999999</v>
      </c>
      <c r="I16" s="5">
        <f t="shared" si="3"/>
        <v>5.4444499999999998</v>
      </c>
      <c r="J16" s="1">
        <f>SUM(C16:I16)</f>
        <v>54.444499999999991</v>
      </c>
      <c r="M16" s="1" t="s">
        <v>21</v>
      </c>
      <c r="N16" s="1">
        <v>2.9569999999999999</v>
      </c>
    </row>
    <row r="17" spans="1:14">
      <c r="A17" s="2"/>
      <c r="J17" s="1">
        <f>SUM(C17:I17)</f>
        <v>0</v>
      </c>
      <c r="M17" s="1"/>
      <c r="N17" s="1"/>
    </row>
    <row r="18" spans="1:14">
      <c r="A18" s="2" t="s">
        <v>22</v>
      </c>
      <c r="J18" s="1">
        <f>SUM(C18:I18)</f>
        <v>0</v>
      </c>
      <c r="M18" s="7" t="s">
        <v>25</v>
      </c>
      <c r="N18" s="27">
        <v>2.1777799999999998</v>
      </c>
    </row>
    <row r="19" spans="1:14">
      <c r="A19" s="1" t="s">
        <v>23</v>
      </c>
      <c r="C19" s="1">
        <f>'Data Input'!C13</f>
        <v>5</v>
      </c>
      <c r="D19" s="1">
        <f>'Data Input'!C33</f>
        <v>4</v>
      </c>
      <c r="E19" s="1">
        <f>'Data Input'!C53</f>
        <v>4</v>
      </c>
      <c r="F19" s="1">
        <f>'Data Input'!C73</f>
        <v>8</v>
      </c>
      <c r="G19" s="1">
        <f>'Data Input'!C93</f>
        <v>0</v>
      </c>
      <c r="H19" s="1">
        <f>'Data Input'!C113</f>
        <v>0</v>
      </c>
      <c r="I19" s="1">
        <f>'Data Input'!C133</f>
        <v>2</v>
      </c>
      <c r="K19" s="1">
        <f>J19*N14</f>
        <v>0</v>
      </c>
      <c r="M19" s="1"/>
      <c r="N19" s="1"/>
    </row>
    <row r="20" spans="1:14">
      <c r="A20" s="1"/>
      <c r="B20" s="1"/>
      <c r="C20" s="1">
        <f t="shared" ref="C20:I20" si="4">C19*$N$14</f>
        <v>11.775</v>
      </c>
      <c r="D20" s="1">
        <f t="shared" si="4"/>
        <v>9.42</v>
      </c>
      <c r="E20" s="1">
        <f t="shared" si="4"/>
        <v>9.42</v>
      </c>
      <c r="F20" s="1">
        <f t="shared" si="4"/>
        <v>18.84</v>
      </c>
      <c r="G20" s="1">
        <f t="shared" si="4"/>
        <v>0</v>
      </c>
      <c r="H20" s="1">
        <f t="shared" si="4"/>
        <v>0</v>
      </c>
      <c r="I20" s="1">
        <f t="shared" si="4"/>
        <v>4.71</v>
      </c>
      <c r="J20" s="1">
        <f>SUM(C20:I20)</f>
        <v>54.164999999999999</v>
      </c>
      <c r="M20" s="1"/>
    </row>
    <row r="21" spans="1:14">
      <c r="A21" s="1" t="s">
        <v>24</v>
      </c>
      <c r="B21" s="1"/>
      <c r="C21" s="1">
        <f>'Data Input'!C14</f>
        <v>0</v>
      </c>
      <c r="D21" s="1">
        <f>'Data Input'!C34</f>
        <v>0</v>
      </c>
      <c r="E21" s="1">
        <f>'Data Input'!C54</f>
        <v>0</v>
      </c>
      <c r="F21" s="1">
        <f>'Data Input'!C74</f>
        <v>0</v>
      </c>
      <c r="G21" s="1">
        <f>'Data Input'!C94</f>
        <v>0</v>
      </c>
      <c r="H21" s="1">
        <f>'Data Input'!C114</f>
        <v>0</v>
      </c>
      <c r="I21" s="1">
        <f>'Data Input'!C134</f>
        <v>0</v>
      </c>
      <c r="K21">
        <f>J21*N11</f>
        <v>0</v>
      </c>
      <c r="M21" s="1" t="s">
        <v>25</v>
      </c>
    </row>
    <row r="22" spans="1:14">
      <c r="A22" s="1"/>
      <c r="B22" s="1"/>
      <c r="C22" s="1">
        <f t="shared" ref="C22:I22" si="5">C21*$N$11</f>
        <v>0</v>
      </c>
      <c r="D22" s="1">
        <f t="shared" si="5"/>
        <v>0</v>
      </c>
      <c r="E22" s="1">
        <f t="shared" si="5"/>
        <v>0</v>
      </c>
      <c r="F22" s="1">
        <f t="shared" si="5"/>
        <v>0</v>
      </c>
      <c r="G22" s="1">
        <f t="shared" si="5"/>
        <v>0</v>
      </c>
      <c r="H22" s="1">
        <f t="shared" si="5"/>
        <v>0</v>
      </c>
      <c r="I22" s="1">
        <f t="shared" si="5"/>
        <v>0</v>
      </c>
      <c r="J22" s="1">
        <f>SUM(C22:I22)</f>
        <v>0</v>
      </c>
    </row>
    <row r="23" spans="1:14">
      <c r="A23" s="1" t="s">
        <v>26</v>
      </c>
      <c r="B23" s="1"/>
      <c r="C23" s="1">
        <f>'Data Input'!C15</f>
        <v>0</v>
      </c>
      <c r="D23" s="1">
        <f>'Data Input'!C35</f>
        <v>0</v>
      </c>
      <c r="E23" s="1">
        <f>'Data Input'!C55</f>
        <v>0</v>
      </c>
      <c r="F23" s="1">
        <f>'Data Input'!C75</f>
        <v>0</v>
      </c>
      <c r="G23" s="1">
        <f>'Data Input'!C95</f>
        <v>50</v>
      </c>
      <c r="H23" s="1">
        <f>'Data Input'!C115</f>
        <v>50</v>
      </c>
      <c r="I23" s="9">
        <f>'Data Input'!C135</f>
        <v>30</v>
      </c>
      <c r="J23" s="1">
        <f>SUM(C23:I23)</f>
        <v>130</v>
      </c>
      <c r="K23">
        <f>J23*N27</f>
        <v>2.9899999999999998</v>
      </c>
    </row>
    <row r="24" spans="1:14">
      <c r="A24" s="1"/>
      <c r="B24" s="1"/>
      <c r="C24" s="1">
        <f t="shared" ref="C24:J24" si="6">C23*$N$27</f>
        <v>0</v>
      </c>
      <c r="D24" s="5">
        <f t="shared" si="6"/>
        <v>0</v>
      </c>
      <c r="E24" s="5">
        <f t="shared" si="6"/>
        <v>0</v>
      </c>
      <c r="F24" s="5">
        <f t="shared" si="6"/>
        <v>0</v>
      </c>
      <c r="G24" s="5">
        <f t="shared" si="6"/>
        <v>1.1499999999999999</v>
      </c>
      <c r="H24" s="5">
        <f t="shared" si="6"/>
        <v>1.1499999999999999</v>
      </c>
      <c r="I24" s="5">
        <f t="shared" si="6"/>
        <v>0.69</v>
      </c>
      <c r="J24" s="5">
        <f t="shared" si="6"/>
        <v>2.9899999999999998</v>
      </c>
      <c r="M24" s="1"/>
      <c r="N24" s="1"/>
    </row>
    <row r="25" spans="1:14">
      <c r="A25" s="1" t="s">
        <v>27</v>
      </c>
      <c r="B25" s="1"/>
      <c r="C25" s="1">
        <f>'Data Input'!C16</f>
        <v>100</v>
      </c>
      <c r="D25" s="1">
        <f>'Data Input'!C36</f>
        <v>100</v>
      </c>
      <c r="E25" s="1">
        <f>'Data Input'!C56</f>
        <v>100</v>
      </c>
      <c r="F25" s="1">
        <f>'Data Input'!C76</f>
        <v>100</v>
      </c>
      <c r="G25" s="1">
        <f>'Data Input'!C96</f>
        <v>200</v>
      </c>
      <c r="H25" s="1">
        <f>'Data Input'!C116</f>
        <v>50</v>
      </c>
      <c r="I25" s="1">
        <f>'Data Input'!C136</f>
        <v>20</v>
      </c>
      <c r="K25">
        <f>J25*N29</f>
        <v>0</v>
      </c>
      <c r="M25" s="1" t="s">
        <v>28</v>
      </c>
      <c r="N25" s="1">
        <v>0.17530000000000001</v>
      </c>
    </row>
    <row r="26" spans="1:14">
      <c r="A26" s="1"/>
      <c r="B26" s="1"/>
      <c r="C26" s="1">
        <f t="shared" ref="C26:I26" si="7">C25*$N$29</f>
        <v>6</v>
      </c>
      <c r="D26" s="1">
        <f t="shared" si="7"/>
        <v>6</v>
      </c>
      <c r="E26" s="1">
        <f t="shared" si="7"/>
        <v>6</v>
      </c>
      <c r="F26" s="1">
        <f t="shared" si="7"/>
        <v>6</v>
      </c>
      <c r="G26" s="1">
        <f t="shared" si="7"/>
        <v>12</v>
      </c>
      <c r="H26" s="1">
        <f t="shared" si="7"/>
        <v>3</v>
      </c>
      <c r="I26" s="1">
        <f t="shared" si="7"/>
        <v>1.2</v>
      </c>
      <c r="J26" s="1">
        <f>SUM(C26:I26)</f>
        <v>40.200000000000003</v>
      </c>
      <c r="M26" s="1"/>
      <c r="N26" s="1"/>
    </row>
    <row r="27" spans="1:14">
      <c r="A27" s="1" t="s">
        <v>29</v>
      </c>
      <c r="B27" s="1"/>
      <c r="C27" s="1">
        <f>'Data Input'!C17</f>
        <v>0</v>
      </c>
      <c r="D27" s="1">
        <f>'Data Input'!C37</f>
        <v>0</v>
      </c>
      <c r="E27" s="1">
        <f>'Data Input'!C57</f>
        <v>0</v>
      </c>
      <c r="F27" s="1">
        <f>'Data Input'!C77</f>
        <v>0</v>
      </c>
      <c r="G27" s="1">
        <f>'Data Input'!C97</f>
        <v>0</v>
      </c>
      <c r="H27" s="1">
        <f>'Data Input'!C117</f>
        <v>20</v>
      </c>
      <c r="I27" s="1">
        <f>'Data Input'!C137</f>
        <v>10</v>
      </c>
      <c r="J27" s="1">
        <f>SUM(C27:I27)</f>
        <v>30</v>
      </c>
      <c r="K27">
        <f>J27*N31</f>
        <v>0.65999999999999992</v>
      </c>
      <c r="M27" s="1" t="s">
        <v>30</v>
      </c>
      <c r="N27" s="1">
        <v>2.3E-2</v>
      </c>
    </row>
    <row r="28" spans="1:14">
      <c r="A28" s="1"/>
      <c r="B28" s="1"/>
      <c r="C28" s="1">
        <f t="shared" ref="C28:I28" si="8">C27*$N$31</f>
        <v>0</v>
      </c>
      <c r="D28" s="1">
        <f t="shared" si="8"/>
        <v>0</v>
      </c>
      <c r="E28" s="1">
        <f t="shared" si="8"/>
        <v>0</v>
      </c>
      <c r="F28" s="1">
        <f t="shared" si="8"/>
        <v>0</v>
      </c>
      <c r="G28" s="1">
        <f t="shared" si="8"/>
        <v>0</v>
      </c>
      <c r="H28" s="1">
        <f t="shared" si="8"/>
        <v>0.43999999999999995</v>
      </c>
      <c r="I28" s="1">
        <f t="shared" si="8"/>
        <v>0.21999999999999997</v>
      </c>
      <c r="J28" s="1">
        <f>SUM(C28:I28)</f>
        <v>0.65999999999999992</v>
      </c>
      <c r="M28" s="1"/>
      <c r="N28" s="1"/>
    </row>
    <row r="29" spans="1:14">
      <c r="A29" s="1" t="s">
        <v>31</v>
      </c>
      <c r="B29" s="1"/>
      <c r="C29" s="1">
        <f>'Data Input'!C18</f>
        <v>0</v>
      </c>
      <c r="D29" s="1">
        <f>'Data Input'!C38</f>
        <v>0</v>
      </c>
      <c r="E29" s="1">
        <f>'Data Input'!C58</f>
        <v>0</v>
      </c>
      <c r="F29" s="1">
        <f>'Data Input'!C78</f>
        <v>0</v>
      </c>
      <c r="G29" s="1">
        <f>'Data Input'!C98</f>
        <v>0</v>
      </c>
      <c r="H29" s="1">
        <f>'Data Input'!C118</f>
        <v>0</v>
      </c>
      <c r="I29" s="1">
        <f>'Data Input'!C138</f>
        <v>0</v>
      </c>
      <c r="K29">
        <f>J29*N25</f>
        <v>0</v>
      </c>
      <c r="M29" s="1" t="s">
        <v>32</v>
      </c>
      <c r="N29" s="1">
        <v>0.06</v>
      </c>
    </row>
    <row r="30" spans="1:14">
      <c r="A30" s="1"/>
      <c r="B30" s="1"/>
      <c r="C30" s="1">
        <f t="shared" ref="C30:I30" si="9">C29*$N$25</f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0</v>
      </c>
      <c r="H30" s="1">
        <f t="shared" si="9"/>
        <v>0</v>
      </c>
      <c r="I30" s="1">
        <f t="shared" si="9"/>
        <v>0</v>
      </c>
      <c r="J30" s="1">
        <f>SUM(C30:I30)</f>
        <v>0</v>
      </c>
      <c r="M30" s="1"/>
      <c r="N30" s="1"/>
    </row>
    <row r="31" spans="1:14">
      <c r="A31" s="1" t="s">
        <v>33</v>
      </c>
      <c r="B31" s="1"/>
      <c r="C31" s="1">
        <f>'Data Input'!C19</f>
        <v>0</v>
      </c>
      <c r="D31">
        <f>'Data Input'!C39</f>
        <v>0</v>
      </c>
      <c r="E31">
        <f>'Data Input'!C59</f>
        <v>0</v>
      </c>
      <c r="F31">
        <f>'Data Input'!C79</f>
        <v>0</v>
      </c>
      <c r="G31">
        <f>'Data Input'!C99</f>
        <v>0</v>
      </c>
      <c r="H31" s="7">
        <f>'Data Input'!C119</f>
        <v>0</v>
      </c>
      <c r="I31">
        <f>'Data Input'!C139</f>
        <v>0</v>
      </c>
      <c r="J31" s="1">
        <f>SUM(C31:I31)</f>
        <v>0</v>
      </c>
      <c r="K31">
        <f>J31*N32</f>
        <v>0</v>
      </c>
      <c r="M31" s="1" t="s">
        <v>34</v>
      </c>
      <c r="N31" s="26">
        <v>2.1999999999999999E-2</v>
      </c>
    </row>
    <row r="32" spans="1:14">
      <c r="C32">
        <f t="shared" ref="C32:I32" si="10">C31*$N$32</f>
        <v>0</v>
      </c>
      <c r="D32">
        <f t="shared" si="10"/>
        <v>0</v>
      </c>
      <c r="E32">
        <f t="shared" si="10"/>
        <v>0</v>
      </c>
      <c r="F32">
        <f t="shared" si="10"/>
        <v>0</v>
      </c>
      <c r="G32">
        <f t="shared" si="10"/>
        <v>0</v>
      </c>
      <c r="H32">
        <f t="shared" si="10"/>
        <v>0</v>
      </c>
      <c r="I32">
        <f t="shared" si="10"/>
        <v>0</v>
      </c>
      <c r="J32" s="1">
        <f>SUM(C32:I32)</f>
        <v>0</v>
      </c>
      <c r="M32" s="1" t="s">
        <v>33</v>
      </c>
      <c r="N32" s="1">
        <v>0.12</v>
      </c>
    </row>
    <row r="33" spans="1:16">
      <c r="A33" s="2"/>
      <c r="J33" s="1">
        <f>SUM(C33:I33)</f>
        <v>0</v>
      </c>
    </row>
    <row r="34" spans="1:16">
      <c r="A34" s="2"/>
      <c r="B34" s="2"/>
      <c r="C34">
        <f t="shared" ref="C34:I34" si="11">C20+C22+C24+C26+C28+C30+C32</f>
        <v>17.774999999999999</v>
      </c>
      <c r="D34">
        <f t="shared" si="11"/>
        <v>15.42</v>
      </c>
      <c r="E34">
        <f t="shared" si="11"/>
        <v>15.42</v>
      </c>
      <c r="F34">
        <f t="shared" si="11"/>
        <v>24.84</v>
      </c>
      <c r="G34">
        <f t="shared" si="11"/>
        <v>13.15</v>
      </c>
      <c r="H34">
        <f t="shared" si="11"/>
        <v>4.59</v>
      </c>
      <c r="I34">
        <f t="shared" si="11"/>
        <v>6.82</v>
      </c>
      <c r="J34" s="1"/>
    </row>
    <row r="35" spans="1:16">
      <c r="A35" s="2" t="s">
        <v>35</v>
      </c>
      <c r="B35" s="2"/>
      <c r="J35" s="1">
        <f>SUM(C35:I35)</f>
        <v>0</v>
      </c>
    </row>
    <row r="36" spans="1:16">
      <c r="A36" s="6" t="s">
        <v>36</v>
      </c>
      <c r="B36" s="4">
        <f>'Data Input'!C6</f>
        <v>2250</v>
      </c>
      <c r="C36" s="1"/>
      <c r="E36" s="1"/>
    </row>
    <row r="37" spans="1:16">
      <c r="A37" s="1" t="s">
        <v>37</v>
      </c>
      <c r="C37" s="1"/>
      <c r="E37" s="1"/>
    </row>
    <row r="38" spans="1:16">
      <c r="A38" s="1" t="s">
        <v>38</v>
      </c>
      <c r="C38" s="9">
        <f>'Data Input'!C21</f>
        <v>3</v>
      </c>
      <c r="D38" s="7">
        <f>'Data Input'!C41</f>
        <v>3</v>
      </c>
      <c r="E38" s="9">
        <f>'Data Input'!C61</f>
        <v>2</v>
      </c>
      <c r="F38" s="7">
        <f>'Data Input'!C81</f>
        <v>0</v>
      </c>
      <c r="G38" s="7">
        <f>'Data Input'!C101</f>
        <v>0</v>
      </c>
      <c r="H38" s="7">
        <f>'Data Input'!C121</f>
        <v>0</v>
      </c>
      <c r="I38" s="7">
        <f>'Data Input'!C141</f>
        <v>0</v>
      </c>
      <c r="J38" s="7"/>
      <c r="K38" s="7"/>
    </row>
    <row r="39" spans="1:16">
      <c r="A39" s="1"/>
      <c r="C39" s="9">
        <f t="shared" ref="C39:I39" si="12">C38*$B$36/$P$53*$P$42</f>
        <v>24.266250000000003</v>
      </c>
      <c r="D39" s="9">
        <f t="shared" si="12"/>
        <v>24.266250000000003</v>
      </c>
      <c r="E39" s="9">
        <f t="shared" si="12"/>
        <v>16.177500000000002</v>
      </c>
      <c r="F39" s="9">
        <f t="shared" si="12"/>
        <v>0</v>
      </c>
      <c r="G39" s="9">
        <f t="shared" si="12"/>
        <v>0</v>
      </c>
      <c r="H39" s="9">
        <f t="shared" si="12"/>
        <v>0</v>
      </c>
      <c r="I39" s="9">
        <f t="shared" si="12"/>
        <v>0</v>
      </c>
      <c r="J39" s="7">
        <f>SUM(C39:I39)</f>
        <v>64.710000000000008</v>
      </c>
      <c r="K39" s="7"/>
    </row>
    <row r="40" spans="1:16">
      <c r="A40" s="5" t="s">
        <v>39</v>
      </c>
      <c r="C40" s="10">
        <f>'Data Input'!C22</f>
        <v>3</v>
      </c>
      <c r="D40" s="9">
        <f>'Data Input'!C42</f>
        <v>2</v>
      </c>
      <c r="E40" s="7">
        <f>'Data Input'!C62</f>
        <v>3</v>
      </c>
      <c r="F40" s="9">
        <f>'Data Input'!C82</f>
        <v>0</v>
      </c>
      <c r="G40" s="7">
        <f>'Data Input'!C102</f>
        <v>3</v>
      </c>
      <c r="H40" s="7">
        <f>'Data Input'!C122</f>
        <v>0</v>
      </c>
      <c r="I40" s="7">
        <f>'Data Input'!C142</f>
        <v>0</v>
      </c>
      <c r="J40" s="7"/>
      <c r="K40" s="7">
        <f>J40*B38</f>
        <v>0</v>
      </c>
      <c r="O40" s="2" t="s">
        <v>35</v>
      </c>
      <c r="P40" s="2" t="s">
        <v>40</v>
      </c>
    </row>
    <row r="41" spans="1:16">
      <c r="A41" s="5"/>
      <c r="C41" s="11">
        <f t="shared" ref="C41:I41" si="13">C40*$B$36/$P$53*$P$44</f>
        <v>19.001249999999999</v>
      </c>
      <c r="D41" s="11">
        <f t="shared" si="13"/>
        <v>12.6675</v>
      </c>
      <c r="E41" s="11">
        <f t="shared" si="13"/>
        <v>19.001249999999999</v>
      </c>
      <c r="F41" s="11">
        <f t="shared" si="13"/>
        <v>0</v>
      </c>
      <c r="G41" s="11">
        <f t="shared" si="13"/>
        <v>19.001249999999999</v>
      </c>
      <c r="H41" s="11">
        <f t="shared" si="13"/>
        <v>0</v>
      </c>
      <c r="I41" s="11">
        <f t="shared" si="13"/>
        <v>0</v>
      </c>
      <c r="J41" s="7">
        <f>SUM(C41:I41)</f>
        <v>69.671250000000001</v>
      </c>
      <c r="K41" s="7"/>
      <c r="O41" s="2"/>
      <c r="P41" s="2"/>
    </row>
    <row r="42" spans="1:16">
      <c r="A42" s="5" t="s">
        <v>41</v>
      </c>
      <c r="C42" s="9">
        <f>'Data Input'!C23</f>
        <v>0</v>
      </c>
      <c r="D42" s="7">
        <f>'Data Input'!C43</f>
        <v>1</v>
      </c>
      <c r="E42" s="7">
        <f>'Data Input'!C63</f>
        <v>0</v>
      </c>
      <c r="F42" s="7">
        <f>'Data Input'!C83</f>
        <v>7</v>
      </c>
      <c r="G42" s="7">
        <f>'Data Input'!C103</f>
        <v>0</v>
      </c>
      <c r="H42" s="7">
        <f>'Data Input'!C123</f>
        <v>0</v>
      </c>
      <c r="I42" s="7">
        <f>'Data Input'!C143</f>
        <v>0</v>
      </c>
      <c r="J42" s="7"/>
      <c r="K42" s="7">
        <f>J42*B40</f>
        <v>0</v>
      </c>
      <c r="O42" s="1" t="s">
        <v>38</v>
      </c>
      <c r="P42" s="1">
        <v>7.19</v>
      </c>
    </row>
    <row r="43" spans="1:16">
      <c r="A43" s="5"/>
      <c r="C43" s="11">
        <f t="shared" ref="C43:I43" si="14">C42*$B$36/$P$53*$P$46</f>
        <v>0</v>
      </c>
      <c r="D43" s="11">
        <f t="shared" si="14"/>
        <v>5.2537500000000001</v>
      </c>
      <c r="E43" s="11">
        <f t="shared" si="14"/>
        <v>0</v>
      </c>
      <c r="F43" s="11">
        <f t="shared" si="14"/>
        <v>36.776249999999997</v>
      </c>
      <c r="G43" s="11">
        <f t="shared" si="14"/>
        <v>0</v>
      </c>
      <c r="H43" s="11">
        <f t="shared" si="14"/>
        <v>0</v>
      </c>
      <c r="I43" s="11">
        <f t="shared" si="14"/>
        <v>0</v>
      </c>
      <c r="J43" s="7">
        <f>SUM(C43:I43)</f>
        <v>42.03</v>
      </c>
      <c r="K43" s="7"/>
      <c r="O43" s="1"/>
      <c r="P43" s="1"/>
    </row>
    <row r="44" spans="1:16">
      <c r="A44" s="5" t="s">
        <v>42</v>
      </c>
      <c r="C44" s="9">
        <f>'Data Input'!C24</f>
        <v>0</v>
      </c>
      <c r="D44" s="7">
        <f>'Data Input'!C44</f>
        <v>0</v>
      </c>
      <c r="E44" s="7">
        <f>'Data Input'!C64</f>
        <v>0</v>
      </c>
      <c r="F44" s="7">
        <f>'Data Input'!C84</f>
        <v>0</v>
      </c>
      <c r="G44" s="7">
        <f>'Data Input'!C104</f>
        <v>2</v>
      </c>
      <c r="H44" s="7">
        <f>'Data Input'!C124</f>
        <v>0</v>
      </c>
      <c r="I44" s="7">
        <f>'Data Input'!C144</f>
        <v>0</v>
      </c>
      <c r="J44" s="7">
        <f>'Data Input'!C164</f>
        <v>0</v>
      </c>
      <c r="K44" s="7">
        <f>J44*B42</f>
        <v>0</v>
      </c>
      <c r="O44" s="5" t="s">
        <v>43</v>
      </c>
      <c r="P44" s="1">
        <v>5.63</v>
      </c>
    </row>
    <row r="45" spans="1:16">
      <c r="A45" s="5"/>
      <c r="C45" s="12">
        <f t="shared" ref="C45:I45" si="15">C44*$B$36/$P$53*$P$48</f>
        <v>0</v>
      </c>
      <c r="D45" s="12">
        <f t="shared" si="15"/>
        <v>0</v>
      </c>
      <c r="E45" s="12">
        <f t="shared" si="15"/>
        <v>0</v>
      </c>
      <c r="F45" s="12">
        <f t="shared" si="15"/>
        <v>0</v>
      </c>
      <c r="G45" s="12">
        <f t="shared" si="15"/>
        <v>8.7974999999999994</v>
      </c>
      <c r="H45" s="12">
        <f t="shared" si="15"/>
        <v>0</v>
      </c>
      <c r="I45" s="12">
        <f t="shared" si="15"/>
        <v>0</v>
      </c>
      <c r="J45" s="7">
        <f>SUM(C45:I45)</f>
        <v>8.7974999999999994</v>
      </c>
      <c r="K45" s="7"/>
      <c r="O45" s="5"/>
      <c r="P45" s="1"/>
    </row>
    <row r="46" spans="1:16">
      <c r="A46" s="5" t="s">
        <v>44</v>
      </c>
      <c r="C46" s="9">
        <f>'Data Input'!C25</f>
        <v>0</v>
      </c>
      <c r="D46" s="9">
        <f>'Data Input'!C45</f>
        <v>0</v>
      </c>
      <c r="E46" s="9">
        <f>'Data Input'!C65</f>
        <v>0</v>
      </c>
      <c r="F46" s="9">
        <f>'Data Input'!C85</f>
        <v>0</v>
      </c>
      <c r="G46" s="7">
        <f>'Data Input'!C105</f>
        <v>0</v>
      </c>
      <c r="H46" s="7">
        <f>'Data Input'!C125</f>
        <v>4</v>
      </c>
      <c r="I46" s="7">
        <f>'Data Input'!C145</f>
        <v>3</v>
      </c>
      <c r="J46" s="7">
        <f>'Data Input'!C165</f>
        <v>0</v>
      </c>
      <c r="K46" s="7">
        <f>J46*B44</f>
        <v>0</v>
      </c>
      <c r="O46" s="5" t="s">
        <v>45</v>
      </c>
      <c r="P46" s="1">
        <v>4.67</v>
      </c>
    </row>
    <row r="47" spans="1:16">
      <c r="A47" s="5"/>
      <c r="C47" s="12">
        <f t="shared" ref="C47:I47" si="16">C46*$B$36/$P$53*$P$50</f>
        <v>0</v>
      </c>
      <c r="D47" s="12">
        <f t="shared" si="16"/>
        <v>0</v>
      </c>
      <c r="E47" s="12">
        <f t="shared" si="16"/>
        <v>0</v>
      </c>
      <c r="F47" s="12">
        <f t="shared" si="16"/>
        <v>0</v>
      </c>
      <c r="G47" s="12">
        <f t="shared" si="16"/>
        <v>0</v>
      </c>
      <c r="H47" s="12">
        <f t="shared" si="16"/>
        <v>17.145</v>
      </c>
      <c r="I47" s="12">
        <f t="shared" si="16"/>
        <v>12.858750000000001</v>
      </c>
      <c r="J47" s="7">
        <f>SUM(C47:I47)</f>
        <v>30.00375</v>
      </c>
      <c r="K47" s="7"/>
      <c r="O47" s="5"/>
      <c r="P47" s="1"/>
    </row>
    <row r="48" spans="1:16">
      <c r="A48" s="5" t="s">
        <v>46</v>
      </c>
      <c r="C48" s="9">
        <f>'Data Input'!C26</f>
        <v>1</v>
      </c>
      <c r="D48" s="7">
        <f>'Data Input'!C46</f>
        <v>1</v>
      </c>
      <c r="E48" s="7">
        <f>'Data Input'!C66</f>
        <v>2</v>
      </c>
      <c r="F48" s="9">
        <f>'Data Input'!C86</f>
        <v>0</v>
      </c>
      <c r="G48" s="7">
        <f>'Data Input'!C106</f>
        <v>2</v>
      </c>
      <c r="H48" s="7">
        <f>'Data Input'!C126</f>
        <v>3</v>
      </c>
      <c r="I48" s="7">
        <f>'Data Input'!C146</f>
        <v>4</v>
      </c>
      <c r="J48" s="7"/>
      <c r="K48" s="7">
        <f>J48*B46</f>
        <v>0</v>
      </c>
      <c r="O48" s="5" t="s">
        <v>42</v>
      </c>
      <c r="P48" s="1">
        <v>3.91</v>
      </c>
    </row>
    <row r="49" spans="1:16">
      <c r="A49" s="5"/>
      <c r="C49" s="12">
        <f t="shared" ref="C49:I49" si="17">C48*$B$36/$P$53*$P$51</f>
        <v>3.2512500000000002</v>
      </c>
      <c r="D49" s="12">
        <f t="shared" si="17"/>
        <v>3.2512500000000002</v>
      </c>
      <c r="E49" s="12">
        <f t="shared" si="17"/>
        <v>6.5025000000000004</v>
      </c>
      <c r="F49" s="12">
        <f t="shared" si="17"/>
        <v>0</v>
      </c>
      <c r="G49" s="12">
        <f t="shared" si="17"/>
        <v>6.5025000000000004</v>
      </c>
      <c r="H49" s="12">
        <f t="shared" si="17"/>
        <v>9.7537500000000001</v>
      </c>
      <c r="I49" s="12">
        <f t="shared" si="17"/>
        <v>13.005000000000001</v>
      </c>
      <c r="J49" s="7">
        <f>SUM(C49:I49)</f>
        <v>42.266249999999999</v>
      </c>
      <c r="K49" s="7"/>
      <c r="O49" s="5"/>
      <c r="P49" s="1"/>
    </row>
    <row r="50" spans="1:16">
      <c r="A50" s="2" t="s">
        <v>47</v>
      </c>
      <c r="B50" s="2"/>
      <c r="C50" s="7">
        <f t="shared" ref="C50:I50" si="18">C39+C41+C43+C45+C47+C49</f>
        <v>46.518749999999997</v>
      </c>
      <c r="D50" s="7">
        <f t="shared" si="18"/>
        <v>45.438749999999999</v>
      </c>
      <c r="E50" s="7">
        <f t="shared" si="18"/>
        <v>41.681249999999999</v>
      </c>
      <c r="F50" s="7">
        <f t="shared" si="18"/>
        <v>36.776249999999997</v>
      </c>
      <c r="G50" s="7">
        <f t="shared" si="18"/>
        <v>34.301249999999996</v>
      </c>
      <c r="H50" s="7">
        <f t="shared" si="18"/>
        <v>26.89875</v>
      </c>
      <c r="I50" s="7">
        <f t="shared" si="18"/>
        <v>25.863750000000003</v>
      </c>
      <c r="J50" s="7"/>
      <c r="K50" s="7">
        <f>SUM(K40:K48)</f>
        <v>0</v>
      </c>
      <c r="O50" s="5" t="s">
        <v>44</v>
      </c>
      <c r="P50" s="1">
        <v>3.81</v>
      </c>
    </row>
    <row r="51" spans="1:16">
      <c r="A51" s="2"/>
      <c r="B51" s="2"/>
      <c r="O51" s="5" t="s">
        <v>46</v>
      </c>
      <c r="P51" s="1">
        <v>2.89</v>
      </c>
    </row>
    <row r="52" spans="1:16">
      <c r="A52" s="2"/>
      <c r="B52" s="2"/>
      <c r="K52" s="7">
        <f>K50+K21+K14+K11+K25</f>
        <v>16213.572099999999</v>
      </c>
    </row>
    <row r="53" spans="1:16">
      <c r="O53" s="1" t="s">
        <v>48</v>
      </c>
      <c r="P53" s="1">
        <v>2000</v>
      </c>
    </row>
    <row r="54" spans="1:16" ht="15.75" customHeight="1">
      <c r="B54" s="7" t="s">
        <v>1</v>
      </c>
      <c r="C54" s="7" t="s">
        <v>2</v>
      </c>
      <c r="D54" s="7" t="s">
        <v>3</v>
      </c>
      <c r="E54" s="7" t="s">
        <v>4</v>
      </c>
      <c r="F54" s="7" t="s">
        <v>5</v>
      </c>
      <c r="G54" s="7" t="s">
        <v>6</v>
      </c>
      <c r="H54" s="7" t="s">
        <v>7</v>
      </c>
      <c r="I54" s="7" t="s">
        <v>8</v>
      </c>
    </row>
    <row r="55" spans="1:16" ht="15.75" customHeight="1">
      <c r="A55" s="7" t="s">
        <v>11</v>
      </c>
      <c r="B55">
        <f t="shared" ref="B55:H55" si="19">C13</f>
        <v>18.75</v>
      </c>
      <c r="C55">
        <f t="shared" si="19"/>
        <v>16.875</v>
      </c>
      <c r="D55">
        <f t="shared" si="19"/>
        <v>15.9375</v>
      </c>
      <c r="E55">
        <f t="shared" si="19"/>
        <v>14.0625</v>
      </c>
      <c r="F55">
        <f t="shared" si="19"/>
        <v>9.375</v>
      </c>
      <c r="G55">
        <f t="shared" si="19"/>
        <v>9.375</v>
      </c>
      <c r="H55">
        <f t="shared" si="19"/>
        <v>7.5</v>
      </c>
      <c r="I55">
        <f>SUM(B55:H55)</f>
        <v>91.875</v>
      </c>
    </row>
    <row r="56" spans="1:16" ht="15.75" customHeight="1">
      <c r="A56" s="7" t="s">
        <v>55</v>
      </c>
      <c r="B56" s="1">
        <f t="shared" ref="B56:H56" si="20">C16</f>
        <v>5.4444499999999998</v>
      </c>
      <c r="C56" s="5">
        <f t="shared" si="20"/>
        <v>10.8889</v>
      </c>
      <c r="D56" s="5">
        <f t="shared" si="20"/>
        <v>13.611124999999999</v>
      </c>
      <c r="E56" s="5">
        <f t="shared" si="20"/>
        <v>10.8889</v>
      </c>
      <c r="F56" s="5">
        <f t="shared" si="20"/>
        <v>5.4444499999999998</v>
      </c>
      <c r="G56" s="5">
        <f t="shared" si="20"/>
        <v>2.7222249999999999</v>
      </c>
      <c r="H56" s="5">
        <f t="shared" si="20"/>
        <v>5.4444499999999998</v>
      </c>
      <c r="I56">
        <f>SUM(B56:H56)</f>
        <v>54.444499999999991</v>
      </c>
    </row>
    <row r="57" spans="1:16" ht="15.75" customHeight="1">
      <c r="A57" s="7" t="s">
        <v>22</v>
      </c>
      <c r="B57">
        <f t="shared" ref="B57:H57" si="21">C34</f>
        <v>17.774999999999999</v>
      </c>
      <c r="C57">
        <f t="shared" si="21"/>
        <v>15.42</v>
      </c>
      <c r="D57">
        <f t="shared" si="21"/>
        <v>15.42</v>
      </c>
      <c r="E57">
        <f t="shared" si="21"/>
        <v>24.84</v>
      </c>
      <c r="F57">
        <f t="shared" si="21"/>
        <v>13.15</v>
      </c>
      <c r="G57">
        <f t="shared" si="21"/>
        <v>4.59</v>
      </c>
      <c r="H57">
        <f t="shared" si="21"/>
        <v>6.82</v>
      </c>
      <c r="I57">
        <f>SUM(B57:H57)</f>
        <v>98.015000000000015</v>
      </c>
    </row>
    <row r="58" spans="1:16" ht="15.75" customHeight="1">
      <c r="A58" s="7" t="s">
        <v>35</v>
      </c>
      <c r="B58" s="7">
        <f t="shared" ref="B58:H58" si="22">C50</f>
        <v>46.518749999999997</v>
      </c>
      <c r="C58" s="7">
        <f t="shared" si="22"/>
        <v>45.438749999999999</v>
      </c>
      <c r="D58" s="7">
        <f t="shared" si="22"/>
        <v>41.681249999999999</v>
      </c>
      <c r="E58" s="7">
        <f t="shared" si="22"/>
        <v>36.776249999999997</v>
      </c>
      <c r="F58" s="7">
        <f t="shared" si="22"/>
        <v>34.301249999999996</v>
      </c>
      <c r="G58" s="7">
        <f t="shared" si="22"/>
        <v>26.89875</v>
      </c>
      <c r="H58" s="7">
        <f t="shared" si="22"/>
        <v>25.863750000000003</v>
      </c>
      <c r="I58">
        <f>SUM(B58:H58)</f>
        <v>257.47874999999999</v>
      </c>
    </row>
    <row r="59" spans="1:16" ht="15.75" customHeight="1">
      <c r="A59" s="7" t="s">
        <v>8</v>
      </c>
      <c r="B59">
        <f t="shared" ref="B59:I59" si="23">SUM(B55:B58)</f>
        <v>88.488199999999992</v>
      </c>
      <c r="C59">
        <f t="shared" si="23"/>
        <v>88.622649999999993</v>
      </c>
      <c r="D59">
        <f t="shared" si="23"/>
        <v>86.649875000000009</v>
      </c>
      <c r="E59">
        <f t="shared" si="23"/>
        <v>86.567649999999986</v>
      </c>
      <c r="F59">
        <f t="shared" si="23"/>
        <v>62.270699999999998</v>
      </c>
      <c r="G59">
        <f t="shared" si="23"/>
        <v>43.585974999999998</v>
      </c>
      <c r="H59">
        <f t="shared" si="23"/>
        <v>45.628200000000007</v>
      </c>
      <c r="I59" s="18">
        <f t="shared" si="23"/>
        <v>501.81325000000004</v>
      </c>
    </row>
  </sheetData>
  <mergeCells count="2">
    <mergeCell ref="A1:N2"/>
    <mergeCell ref="A3:J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Input</vt:lpstr>
      <vt:lpstr>Overall statistics and trends</vt:lpstr>
      <vt:lpstr>THE ENGINE!!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Darragh Wynne</dc:creator>
  <cp:lastModifiedBy>Darragh Wynne</cp:lastModifiedBy>
  <dcterms:created xsi:type="dcterms:W3CDTF">2020-02-06T12:21:05Z</dcterms:created>
  <dcterms:modified xsi:type="dcterms:W3CDTF">2020-02-14T13:48:30Z</dcterms:modified>
</cp:coreProperties>
</file>